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t\Desktop\"/>
    </mc:Choice>
  </mc:AlternateContent>
  <xr:revisionPtr revIDLastSave="0" documentId="13_ncr:1_{063DA8A1-89B4-4591-A6F5-08D1631C71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rrent Contracts June 2026" sheetId="20" r:id="rId1"/>
  </sheets>
  <definedNames>
    <definedName name="_xlnm._FilterDatabase" localSheetId="0" hidden="1">'Current Contracts June 2026'!$A$1:$P$215</definedName>
    <definedName name="_xlnm.Print_Area" localSheetId="0">'Current Contracts June 2026'!$C$2:$P$178</definedName>
    <definedName name="_xlnm.Print_Titles" localSheetId="0">'Current Contracts June 2026'!#REF!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0" i="20" l="1"/>
  <c r="J184" i="20"/>
  <c r="J181" i="20"/>
  <c r="J176" i="20"/>
  <c r="J173" i="20"/>
  <c r="J162" i="20"/>
  <c r="J156" i="20"/>
  <c r="J155" i="20"/>
  <c r="J154" i="20"/>
  <c r="J153" i="20"/>
  <c r="J152" i="20"/>
  <c r="J151" i="20"/>
  <c r="J150" i="20"/>
  <c r="J149" i="20"/>
  <c r="J147" i="20"/>
  <c r="J106" i="20"/>
  <c r="J88" i="20"/>
  <c r="J80" i="20"/>
  <c r="J69" i="20"/>
  <c r="J23" i="20"/>
</calcChain>
</file>

<file path=xl/sharedStrings.xml><?xml version="1.0" encoding="utf-8"?>
<sst xmlns="http://schemas.openxmlformats.org/spreadsheetml/2006/main" count="2376" uniqueCount="708">
  <si>
    <t>Contract Reference Number</t>
  </si>
  <si>
    <t>Contract Title</t>
  </si>
  <si>
    <t>Current Supplier</t>
  </si>
  <si>
    <t>Classification</t>
  </si>
  <si>
    <t>VCSE
(voluntary, community &amp; social enterprise)</t>
  </si>
  <si>
    <t xml:space="preserve"> Total Contract Value</t>
  </si>
  <si>
    <t>Contract Start Date</t>
  </si>
  <si>
    <t>Contract End Date</t>
  </si>
  <si>
    <t>Tender Process Type</t>
  </si>
  <si>
    <t>Irrecoverable VAT</t>
  </si>
  <si>
    <t>Review Date</t>
  </si>
  <si>
    <t xml:space="preserve">Registered Charity Number if Applicable </t>
  </si>
  <si>
    <t>Organisation Name</t>
  </si>
  <si>
    <t>Organisation Code</t>
  </si>
  <si>
    <t>Basingstoke and Deane Borough Council</t>
  </si>
  <si>
    <t>http://opendatacommunities.org/id/district-council/basingstoke</t>
  </si>
  <si>
    <t>Business Unit</t>
  </si>
  <si>
    <t>Department</t>
  </si>
  <si>
    <t>Property and Assets</t>
  </si>
  <si>
    <t>Asset - Operations</t>
  </si>
  <si>
    <t>Economy Culture and Place Marketing</t>
  </si>
  <si>
    <t>Economy and Culture</t>
  </si>
  <si>
    <t>Regeneration</t>
  </si>
  <si>
    <t>Basing View and Commercial</t>
  </si>
  <si>
    <t>Environmental and Community Services</t>
  </si>
  <si>
    <t>Parks and Streetscene</t>
  </si>
  <si>
    <t>Facilities</t>
  </si>
  <si>
    <t>FME Enablement Server Implementation 
Contract</t>
  </si>
  <si>
    <t>IT and Digital</t>
  </si>
  <si>
    <t>Electronic signature and sealing</t>
  </si>
  <si>
    <t>Law and Governance</t>
  </si>
  <si>
    <t>Legal Services</t>
  </si>
  <si>
    <t>Fuel Cards</t>
  </si>
  <si>
    <t>Democratic and Electoral Services</t>
  </si>
  <si>
    <t>Pro-Contract e procurement system</t>
  </si>
  <si>
    <t>Procurement and Contracts</t>
  </si>
  <si>
    <t>Local Government consultancy advice</t>
  </si>
  <si>
    <t>Customer Services improvement and performance</t>
  </si>
  <si>
    <t>Strategy and Performance</t>
  </si>
  <si>
    <t>Transport assessment in support of a planning application for the reprovision of Golfing Facilities at Down Grange</t>
  </si>
  <si>
    <t>Financial Services and Commercialisation</t>
  </si>
  <si>
    <t>Website Content Management - support &amp; maintenance agreement</t>
  </si>
  <si>
    <t>Customer Services Improvement and Performance</t>
  </si>
  <si>
    <t xml:space="preserve">Lift Maintenance </t>
  </si>
  <si>
    <t xml:space="preserve">Local Government Treasury Management Advice </t>
  </si>
  <si>
    <t>Accountancy</t>
  </si>
  <si>
    <t>Healthcare Cash Plan</t>
  </si>
  <si>
    <t>Human Resources and Organisational Development</t>
  </si>
  <si>
    <t>Human Resources</t>
  </si>
  <si>
    <t>Housing and Social Inclusion</t>
  </si>
  <si>
    <t xml:space="preserve">Housing and Social Inclusion </t>
  </si>
  <si>
    <t>Lot 2 - Targeted Rough Sleeper Outreach, Floating and In-Reach Resettlement Support</t>
  </si>
  <si>
    <t>Lot 3 - Short to Medium Term Accommodation with Support</t>
  </si>
  <si>
    <t>Community Wellbeing</t>
  </si>
  <si>
    <t>GIS Software Licence Agreement</t>
  </si>
  <si>
    <t>Management system to control programmes &amp; projects - Verto</t>
  </si>
  <si>
    <t xml:space="preserve">Project Management </t>
  </si>
  <si>
    <t>Cash Collection Services</t>
  </si>
  <si>
    <t>Regulatory Services</t>
  </si>
  <si>
    <t xml:space="preserve">Eastlands 1 &amp; Eastlands Car Park – Building Servicing and Maintenance </t>
  </si>
  <si>
    <t>Multi-Location Grounds Maintenance Services</t>
  </si>
  <si>
    <t>Microsoft Enterprise Agreement following a CCS Aggregation Exercise</t>
  </si>
  <si>
    <t xml:space="preserve">Supply of commercial vehicle servicing repairs and maintenance </t>
  </si>
  <si>
    <t>Financial Transactions</t>
  </si>
  <si>
    <t xml:space="preserve">Chineham Splash Pad Maintenance </t>
  </si>
  <si>
    <t>Property Assets Consultancy Services</t>
  </si>
  <si>
    <t>Asset - Investments</t>
  </si>
  <si>
    <t>Play Area equipment repairs and Play Area and Ball court surface repairs</t>
  </si>
  <si>
    <t>Planning, Sustainability and Infrastructure</t>
  </si>
  <si>
    <t>Planning Sustainability and Infrastructure</t>
  </si>
  <si>
    <t>SDWAN connectivity solution using CCS RM3808 – Networks Services Lot 1</t>
  </si>
  <si>
    <t>Design, technical and contract compliance support- Employers Agent</t>
  </si>
  <si>
    <t xml:space="preserve">Community Centre Solar Panel Project </t>
  </si>
  <si>
    <t>The Noise App: Annual Licensing &amp; Subscription Contract</t>
  </si>
  <si>
    <t>Provision of On-Site Security Services for Westside Community Centre</t>
  </si>
  <si>
    <t>Weed Control Services</t>
  </si>
  <si>
    <t>Jigsaw Homelessness Module</t>
  </si>
  <si>
    <t>Landscape support for the Local Planning Authority in Relation to the proposed Southern Manydown Local Plan Site Allocation</t>
  </si>
  <si>
    <t>Planning Policy</t>
  </si>
  <si>
    <t>Expert consultancy advice and support in relation to the future DBOM procurement for a replacement Basingstoke Leisure Centre and multi facility leisure centre in Basingstoke.</t>
  </si>
  <si>
    <t>Professional advisory Services</t>
  </si>
  <si>
    <t>Stray dog kennelling</t>
  </si>
  <si>
    <t xml:space="preserve">Facilities Management for the Basingstoke Leisure Park </t>
  </si>
  <si>
    <t xml:space="preserve">Commercial Agency Services </t>
  </si>
  <si>
    <t>Water Hygiene Management</t>
  </si>
  <si>
    <t>Asbestos Surveys &amp; Reports</t>
  </si>
  <si>
    <t xml:space="preserve">Recruitment Consultancy Services for Property </t>
  </si>
  <si>
    <t>Property Advisors</t>
  </si>
  <si>
    <t>Framework Agreement for Minor Highways Works</t>
  </si>
  <si>
    <t xml:space="preserve">Supply of LCV Vehicles and modifications for 10 tipper vehicles. </t>
  </si>
  <si>
    <t>Evaluation, Assessment and Future Appointments</t>
  </si>
  <si>
    <t>HVO Fuel</t>
  </si>
  <si>
    <t>Contracted Services</t>
  </si>
  <si>
    <t xml:space="preserve">Waste Management </t>
  </si>
  <si>
    <t xml:space="preserve">Commercial property market and transactional data and analytics subscription </t>
  </si>
  <si>
    <t>Section 151 Financial Consultancy Support Services</t>
  </si>
  <si>
    <t>Civic Hospitality</t>
  </si>
  <si>
    <t>Black and White Press for corporate print room</t>
  </si>
  <si>
    <t>Reconstruction and refurbishment of Oakridge West Community Centre</t>
  </si>
  <si>
    <t>Tax advice for Manydown Project</t>
  </si>
  <si>
    <t>Manydown</t>
  </si>
  <si>
    <t>Property Legal and Commercial Advice for Manydown Project</t>
  </si>
  <si>
    <t>Electric Vehicle infrastructure installation and maintenance</t>
  </si>
  <si>
    <t>Design Sustainability and Infrastructure</t>
  </si>
  <si>
    <t>Lone worker solutions</t>
  </si>
  <si>
    <t>Council Tax Debt Recovery</t>
  </si>
  <si>
    <t xml:space="preserve">Preliminary Ecological Assessment (PEA) and Bio-diversity Net-Gain (BNG) assessments to support golf facility design at Basingstoke Leisure Park     </t>
  </si>
  <si>
    <t>Mitel IVR system</t>
  </si>
  <si>
    <t>Job Advertisement via Linkedin</t>
  </si>
  <si>
    <t>Consultancy for the provision to deliver a local plan update transport assessment</t>
  </si>
  <si>
    <t>Provision of specialist advice and guidance relating to the Manydown Development</t>
  </si>
  <si>
    <t>Airwave Direct Managed Services Agreement</t>
  </si>
  <si>
    <t xml:space="preserve">Veeam Data Platform </t>
  </si>
  <si>
    <t>Energy management software</t>
  </si>
  <si>
    <t>Minor Landscape works 2024 – 2028</t>
  </si>
  <si>
    <t xml:space="preserve">Provision of Body Armour for Community Safety Patrol Officers </t>
  </si>
  <si>
    <t>Bus Service - Route 55 (Old Basing)</t>
  </si>
  <si>
    <t>Bus Service - Route 59 (Whitchurch Community Bus)</t>
  </si>
  <si>
    <t>Property/ Asset managers for The Malls in Basingstoke.</t>
  </si>
  <si>
    <t>Security and Surveillance equipment and Services</t>
  </si>
  <si>
    <t>Professional Enforcement Agents, to undertake the collection of (but not limited too) Non-payment of Council Tax, National Non-Domestic Rates (NNDR) &amp; sundry debt.</t>
  </si>
  <si>
    <t>Commercial Agency Services for the council’s Investment and Operational property portfolios to include lettings, re-lettings and rent reviews.</t>
  </si>
  <si>
    <t xml:space="preserve">Property Facilities Management Services for Lilly House offices and Shared car park, Basing view, Basingstoke and additional professional Services. </t>
  </si>
  <si>
    <t xml:space="preserve">Closed churchyard Maintenance  </t>
  </si>
  <si>
    <t>Pavilion Cleaning</t>
  </si>
  <si>
    <t>Housing Application Software</t>
  </si>
  <si>
    <t>The provision of sampling and analysis services of private water supplies</t>
  </si>
  <si>
    <t>Server Enterprise Environment Supply and Maintenance agreement</t>
  </si>
  <si>
    <t>Planning consultancy</t>
  </si>
  <si>
    <t>Combined Heat and Power unit (CHP) at Aquadrome</t>
  </si>
  <si>
    <t>Healthy Communities</t>
  </si>
  <si>
    <t>Online consultation platform and support services</t>
  </si>
  <si>
    <t>OfficeRnD</t>
  </si>
  <si>
    <t>ManageEngine</t>
  </si>
  <si>
    <t>Subscription to the Plus Plan</t>
  </si>
  <si>
    <t>Supply of Tyres and Related Services within Basingstoke &amp; Deane</t>
  </si>
  <si>
    <t>Provision of Technical Support for Local Plan IIA and HRA</t>
  </si>
  <si>
    <t xml:space="preserve">Golf facility design at the Leisure Park to support proposals by Great Wolf Resorts (GWR) for the redevelopment of the current Basingstoke Golf Centre.     </t>
  </si>
  <si>
    <t>Supply of PPE, Clothing and Consumables</t>
  </si>
  <si>
    <t>Mechanical, Electrical and architectural Services for the Design Build Operate Maintain replacement of the Aquadrome</t>
  </si>
  <si>
    <t>E-Learning Platform</t>
  </si>
  <si>
    <t>IT Backup Servers and Associated Software</t>
  </si>
  <si>
    <t>Security Services at the Basingstoke Leisure Park</t>
  </si>
  <si>
    <t>Maintenance and cleaning of external tensile fabric roof at the Indoor Tennis Courts</t>
  </si>
  <si>
    <t>Supply and/or Supply, Installation &amp; Maintenance of Signage across Hampshire</t>
  </si>
  <si>
    <t>Maintenance and installation of the Christmas lights</t>
  </si>
  <si>
    <t>Management of Aquadrome, Golf Centre Facilities and Tadley Health and Fitness</t>
  </si>
  <si>
    <t>Back Office Business System</t>
  </si>
  <si>
    <t>Delivery of Unit4 enterprise resource planning solutions</t>
  </si>
  <si>
    <t>Consultancy Services for Local Plan update and CIL Viability Evidence</t>
  </si>
  <si>
    <t>Planning and Development</t>
  </si>
  <si>
    <t>Grocery Voucher Scheme</t>
  </si>
  <si>
    <t>Operation and Management of Basingstoke Market</t>
  </si>
  <si>
    <t>Low Cost Home Ownership Register</t>
  </si>
  <si>
    <t>Housing Strategy</t>
  </si>
  <si>
    <t>Website Governance</t>
  </si>
  <si>
    <t>Vehicle Tracking telematics</t>
  </si>
  <si>
    <t>Provision of Pest Control treatment Services</t>
  </si>
  <si>
    <t>Insurance Services - Lot 1 Property</t>
  </si>
  <si>
    <t>Audit</t>
  </si>
  <si>
    <t>Audit, Fraud and Insurance</t>
  </si>
  <si>
    <t>Insurance Services - Lot 2 Property Owners</t>
  </si>
  <si>
    <t>Insurance Services - Lot 3 Casualty</t>
  </si>
  <si>
    <t>Insurance Services - Lot 4 Motor</t>
  </si>
  <si>
    <t>Insurance Services - Lot 5 Personal Accident and Travel</t>
  </si>
  <si>
    <t>Insurance Services - Lot 6 Engineering</t>
  </si>
  <si>
    <t>Insurance Services - Lot 8 Crime</t>
  </si>
  <si>
    <t>Insurance Services - Lot 9 Terrorism</t>
  </si>
  <si>
    <t>Confidential Shredding</t>
  </si>
  <si>
    <t>Vuelio media and communications management system subscription</t>
  </si>
  <si>
    <t>Communications and Marketing</t>
  </si>
  <si>
    <t>Traffic Sync Software &amp; ANPR Annual Licence and Support</t>
  </si>
  <si>
    <t>Manydown South Masterplanning Services</t>
  </si>
  <si>
    <t>IDOX Software</t>
  </si>
  <si>
    <t>External Audit</t>
  </si>
  <si>
    <t>Maintenance and Card Payment Services for 22 Car Parks - 'Pay-and-Display Machines'</t>
  </si>
  <si>
    <t>Waste and recycling collection and related services at Hassocks Wood Business Centre</t>
  </si>
  <si>
    <t>Cludo Software</t>
  </si>
  <si>
    <t xml:space="preserve">Supply of Vehicle Parts </t>
  </si>
  <si>
    <t>Financial Planning and Analysis Software</t>
  </si>
  <si>
    <t xml:space="preserve">Detailed Access Guides </t>
  </si>
  <si>
    <t>Revenues and Benefits Software</t>
  </si>
  <si>
    <t>Purchase, Warranty and Maintenance Agreement for HP Latex 630W</t>
  </si>
  <si>
    <t>Gas &amp; Electricity Supply</t>
  </si>
  <si>
    <t>Legal Case Management System</t>
  </si>
  <si>
    <t>Applicant Tracking System (SAAS)</t>
  </si>
  <si>
    <t>Landscape Site Sensitivity Assessment Services</t>
  </si>
  <si>
    <t>Economic Needs Assessment</t>
  </si>
  <si>
    <t>Income Management System</t>
  </si>
  <si>
    <t xml:space="preserve">Provision for electronic Cycle Maps </t>
  </si>
  <si>
    <t>Architectural Services</t>
  </si>
  <si>
    <t>Storage Area Network Devices for our Main site and Disaster Recovery site.</t>
  </si>
  <si>
    <t>Supply and maintenance of a new colour printing press for Civic Print</t>
  </si>
  <si>
    <t>Rural surveying advice in relation to the Manydown development</t>
  </si>
  <si>
    <t>Tree Maintenace for Basingstoke and Deane Borough Council</t>
  </si>
  <si>
    <t xml:space="preserve">Occupational Health Medical Assessments for Taxi Drivers </t>
  </si>
  <si>
    <t>Supply, Training, and Maintenance Services Agreement – Glutton H20</t>
  </si>
  <si>
    <t>Waste and Recycling Collection Service</t>
  </si>
  <si>
    <t>Concessionary provider at Basingstoke indoor Tennis Centre and Stratton Park Tennis Courts</t>
  </si>
  <si>
    <t>Concessionary provider for Bus Shelter Advertising within the Administrative area of Basingstoke and Deane</t>
  </si>
  <si>
    <t>Joint Venture Partner for the Manydown Development Project.</t>
  </si>
  <si>
    <t>Own home loan - BDBC Equity loan scheme</t>
  </si>
  <si>
    <t>£1,500,000.00 (variable dependant on level of work)</t>
  </si>
  <si>
    <t>Various  (for orders up to £75,000)</t>
  </si>
  <si>
    <t>Variable, approx. £6,000</t>
  </si>
  <si>
    <t>approx. £400,000.00 pa</t>
  </si>
  <si>
    <t>Approx. £12.78m (joint with Hart District Council)</t>
  </si>
  <si>
    <t>Variable</t>
  </si>
  <si>
    <t>N/A</t>
  </si>
  <si>
    <t>Dotted Eyes Limited</t>
  </si>
  <si>
    <t>Bell Group Limited</t>
  </si>
  <si>
    <t>Kingdom Services Group Limited</t>
  </si>
  <si>
    <t>DocuSign International Limited</t>
  </si>
  <si>
    <t>UK Fuels Limited</t>
  </si>
  <si>
    <t>The Environment Partnership (TEP)</t>
  </si>
  <si>
    <t>Mitchell Clow Limited</t>
  </si>
  <si>
    <t>Paul Basham Associates Limited</t>
  </si>
  <si>
    <t>KPMG LLP</t>
  </si>
  <si>
    <t>Temple Lifts Limited</t>
  </si>
  <si>
    <t>Link Treasury Services Limited</t>
  </si>
  <si>
    <t>Civica UK Limited</t>
  </si>
  <si>
    <t>Julian House</t>
  </si>
  <si>
    <t>CBRE Limited</t>
  </si>
  <si>
    <t>ESRI (UK) Limited</t>
  </si>
  <si>
    <t>Dell Corporation Limited</t>
  </si>
  <si>
    <t>The IncuHive Group Ltd</t>
  </si>
  <si>
    <t>Phoenix Software Limited</t>
  </si>
  <si>
    <t>Montagu Evans LLP</t>
  </si>
  <si>
    <t>Daisy Corporate Services Trading Limited</t>
  </si>
  <si>
    <t>RH Environmental Limited</t>
  </si>
  <si>
    <t>Japanese Knotweed Limited</t>
  </si>
  <si>
    <t>Softcat PLC</t>
  </si>
  <si>
    <t>Anne Priscott Associates Limited</t>
  </si>
  <si>
    <t>Hartnell Taylor Cook LLP</t>
  </si>
  <si>
    <t>Tetra Tech Limited</t>
  </si>
  <si>
    <t>Rocon Contractors Ltd , Purbeck Civil Engineering Limited</t>
  </si>
  <si>
    <t>Korn Ferry (UK) Limited</t>
  </si>
  <si>
    <t>CoStar UK Limited</t>
  </si>
  <si>
    <t>Appledown Projects LTD</t>
  </si>
  <si>
    <t xml:space="preserve">Wilkin Chapman LLP </t>
  </si>
  <si>
    <t>Pro-Vision Projects Ltd</t>
  </si>
  <si>
    <t>Opus Business Systems Limited t/a Opus 
Telecoms</t>
  </si>
  <si>
    <t>Linkedin Technology UK Limited</t>
  </si>
  <si>
    <t>Jacobs UK Limited</t>
  </si>
  <si>
    <t>Avison Young (UK) Limited</t>
  </si>
  <si>
    <t>Airwave Solutions Limited</t>
  </si>
  <si>
    <t>Inspired Energy Solutions Limited</t>
  </si>
  <si>
    <t>Vest Guard UK Limited</t>
  </si>
  <si>
    <t>Basingstoke Community Transport</t>
  </si>
  <si>
    <t>Chroma Vision Limited</t>
  </si>
  <si>
    <t>Vail Williams LLP</t>
  </si>
  <si>
    <t xml:space="preserve">Vail Williams LLP                                     </t>
  </si>
  <si>
    <t>Gemini Services (formally Heart Cleaning Ltd)</t>
  </si>
  <si>
    <t>South East Water Scientific Services</t>
  </si>
  <si>
    <t>Gillings Planning Limited</t>
  </si>
  <si>
    <t>Centrica Business Solutions</t>
  </si>
  <si>
    <t>Aphelion Limited / CIVIQ Software</t>
  </si>
  <si>
    <t>OFFICERND Limited</t>
  </si>
  <si>
    <t xml:space="preserve">Example IT Limited </t>
  </si>
  <si>
    <t>Aphelion Limited Trading as CIVIQ</t>
  </si>
  <si>
    <t>Hoare Lea LLP</t>
  </si>
  <si>
    <t>Basingstoke &amp; Deane Community Leisure Trust (Managing agent - Serco Leisure Limited)</t>
  </si>
  <si>
    <t>Dixon Searle Partnership Limited</t>
  </si>
  <si>
    <t>Bray Market Management Limited</t>
  </si>
  <si>
    <t>Quartix Limited</t>
  </si>
  <si>
    <t>Zurich Municipal Insurance UK</t>
  </si>
  <si>
    <t>Maven Public Sector Insurance</t>
  </si>
  <si>
    <t>Risk Management Partners Limited</t>
  </si>
  <si>
    <t>Alesco Risk Management Services Limited</t>
  </si>
  <si>
    <t>Shred-It Limited</t>
  </si>
  <si>
    <t>Access Intelligence Media And Communications Limited</t>
  </si>
  <si>
    <t>Grundon Waste Management Limited</t>
  </si>
  <si>
    <t>Cludo UK Limited</t>
  </si>
  <si>
    <t>Euro Car Parts Limited</t>
  </si>
  <si>
    <t>Colyer Group Limited</t>
  </si>
  <si>
    <t>LASER (npower &amp; Total Gas)</t>
  </si>
  <si>
    <t>Hireserve Limited</t>
  </si>
  <si>
    <t>Rapleys Limited Liability Partnership</t>
  </si>
  <si>
    <t>Capita Business Services Ltd</t>
  </si>
  <si>
    <t>Pindar Creative ltd</t>
  </si>
  <si>
    <t>Foremost Tree Surgeons Limited</t>
  </si>
  <si>
    <t xml:space="preserve">Dr Herjit Sutherland </t>
  </si>
  <si>
    <t>National Tennis Association R1 CIC</t>
  </si>
  <si>
    <t>Manydown Investco LLP</t>
  </si>
  <si>
    <t>Parity Trust Limited</t>
  </si>
  <si>
    <t>22738R</t>
  </si>
  <si>
    <t>MEDIUM</t>
  </si>
  <si>
    <t>SMALL</t>
  </si>
  <si>
    <t>MICRO</t>
  </si>
  <si>
    <t>LARGE</t>
  </si>
  <si>
    <t>NO</t>
  </si>
  <si>
    <t>YES</t>
  </si>
  <si>
    <t>Framework - Call-off</t>
  </si>
  <si>
    <t>CSO Exception</t>
  </si>
  <si>
    <t>Framework - Further Competition</t>
  </si>
  <si>
    <t>Request for Quote</t>
  </si>
  <si>
    <t>Framework - Mini Competition</t>
  </si>
  <si>
    <t>Invitation to Tender</t>
  </si>
  <si>
    <t xml:space="preserve">Request for Quote </t>
  </si>
  <si>
    <t>Dynamic Purchasing System – Further Competition</t>
  </si>
  <si>
    <t>N/A selected by PSAA under delegation from Secretary of State for Communities and Local Government</t>
  </si>
  <si>
    <t>OJEU Competitive Dialogue</t>
  </si>
  <si>
    <t>Manydown South: Independent Assessment Review of Link Road Options and Place Quality Impacts</t>
  </si>
  <si>
    <t>Ridgeway Community Centre – Plant Room: Electrical/ Controls Works</t>
  </si>
  <si>
    <t>New Automated Vehicle Gate Installation Work at Wade Road Depo  (Gate Installation)</t>
  </si>
  <si>
    <t>New Automated Vehicle Gate Electrical Work at Wade Road Depo (Electrical Works)</t>
  </si>
  <si>
    <t>Repairs at Holy Ghost, South View Cemetery</t>
  </si>
  <si>
    <t>Install Fence to site 10 Jays close, along the Taylormade Boundary (95M)</t>
  </si>
  <si>
    <t xml:space="preserve">Procurement of pre-owned banks mower </t>
  </si>
  <si>
    <t>Two workshops and "Hydropunk" Installation for Basingstoke Festivial</t>
  </si>
  <si>
    <t xml:space="preserve">Performing a show called Bamboo in War Memorial Park on 5 July '26. </t>
  </si>
  <si>
    <t>Producing Basingstoke Festival Opening Parade</t>
  </si>
  <si>
    <t xml:space="preserve">Acoustic Sound insulation works between Units 2 &amp; 3 , 35-41 Essex Road Basingstoke </t>
  </si>
  <si>
    <t>Specialist legal advice and support in relation to the future DBOM procurement for a replacement aquadrome and multi facility leisure centre in Basingstoke.</t>
  </si>
  <si>
    <t xml:space="preserve">Core Network Replacement </t>
  </si>
  <si>
    <t>Purchase of Magnum 72 Street Sweeper</t>
  </si>
  <si>
    <t xml:space="preserve">Jet Washing Basingstoke Town Centre </t>
  </si>
  <si>
    <t>Roller Door Replacement at Wade Road</t>
  </si>
  <si>
    <t>Local Government advice</t>
  </si>
  <si>
    <t>Full Day Screening Room Hire</t>
  </si>
  <si>
    <t>Waste Bins (560 x 360 Litre)</t>
  </si>
  <si>
    <t>Production of the Green and Blue Infrastructure Strategy</t>
  </si>
  <si>
    <t>Consultancy Services for Beresford Centre &amp; Wade Road Depot Fire Alarm</t>
  </si>
  <si>
    <t>Facilities Management for Fanum House</t>
  </si>
  <si>
    <t>Basing View 5G Living Lab - Fitting out Premises</t>
  </si>
  <si>
    <t xml:space="preserve">Braine L’Alleud Road, Basingstoke: CCTV Column and Installation </t>
  </si>
  <si>
    <t>Legal Advice for Joule Road</t>
  </si>
  <si>
    <t>Arable Seeds</t>
  </si>
  <si>
    <t>Installation of Lighting Mast</t>
  </si>
  <si>
    <t>IT Laptops &amp; Hardware 2026/2027</t>
  </si>
  <si>
    <t xml:space="preserve">CCTV Analogue Cable Link </t>
  </si>
  <si>
    <t xml:space="preserve">Roller shutter servicing for 2026-2027 </t>
  </si>
  <si>
    <t>Fire Alarm Servicing 2026 - 2027 (15 Sites)</t>
  </si>
  <si>
    <t>Fire Alarm Servicing 2026 - 2027 (17 Sites)</t>
  </si>
  <si>
    <t>Online legal resource - West Law/Practical Law</t>
  </si>
  <si>
    <t>Benefits and Budgeting Calculator</t>
  </si>
  <si>
    <t>Archaeology Advisory Service</t>
  </si>
  <si>
    <t>TKDialogs Annual Support Renewal</t>
  </si>
  <si>
    <t>Homeless Prevention Accommodation</t>
  </si>
  <si>
    <t xml:space="preserve">Supported Housing Strategy </t>
  </si>
  <si>
    <t>HGV Servicing, repairs and testing</t>
  </si>
  <si>
    <t>Financial Appraisal Service</t>
  </si>
  <si>
    <t xml:space="preserve"> Mobile Voice and Data Services</t>
  </si>
  <si>
    <t>Cymphony Subscription</t>
  </si>
  <si>
    <t>Staff Benefits Platform</t>
  </si>
  <si>
    <t>Low Carbon Building Study</t>
  </si>
  <si>
    <t>Ready To Ride</t>
  </si>
  <si>
    <t>Appointment of Joint letting Agent XProp Ltd</t>
  </si>
  <si>
    <t xml:space="preserve">Your Place Print </t>
  </si>
  <si>
    <t xml:space="preserve">Your Place Distribution </t>
  </si>
  <si>
    <t>Tech Forge Property Management System</t>
  </si>
  <si>
    <t xml:space="preserve">Dotdigital email sending software subscription </t>
  </si>
  <si>
    <t>Hosting, maintenance, provision of DATO CMS of Love Basingstoke Website</t>
  </si>
  <si>
    <t>Specific waste sacks of various dimensions including BCBD logo</t>
  </si>
  <si>
    <t>Electoral Management Software (Xpress)</t>
  </si>
  <si>
    <t xml:space="preserve">Orlo social media management software subscription </t>
  </si>
  <si>
    <t>Business Support Services</t>
  </si>
  <si>
    <t>Interpretation and Translation Services</t>
  </si>
  <si>
    <t>Software Licence Citrix Virtual App</t>
  </si>
  <si>
    <t>Cashless Parking</t>
  </si>
  <si>
    <t>IT Health checks to support its PSN and PCI-DSS requirements</t>
  </si>
  <si>
    <t xml:space="preserve">Use of Hampshire County Council Framework Agreement: Supply of Facilities Management Equipment, Fencing and various other services. Contract Reference no. CS25178 </t>
  </si>
  <si>
    <t>Provision of Security Services, CCTV &amp; VSS</t>
  </si>
  <si>
    <t xml:space="preserve">Replacement of the CCTV Fibre Cable Link </t>
  </si>
  <si>
    <t>Cleaning of Facilities</t>
  </si>
  <si>
    <t>Reinstatement Valuations Services</t>
  </si>
  <si>
    <t>Legal Commercial Property Advice regarding the Manydown project</t>
  </si>
  <si>
    <t>Purchase and 5 Year Warranty of MultigrafCF375Crease/Fold</t>
  </si>
  <si>
    <t>Programme Management Office and Improvement</t>
  </si>
  <si>
    <t>£60,000 (figure is subject to change)</t>
  </si>
  <si>
    <t>Various  (for orders up to £70,000)</t>
  </si>
  <si>
    <t>Create Streets Ltd</t>
  </si>
  <si>
    <t>G E Building Services</t>
  </si>
  <si>
    <t>Max Associates (Holdings) Ltd</t>
  </si>
  <si>
    <t>Logic Contract Services Ltd</t>
  </si>
  <si>
    <t>Traditional Stone Restoration Ltd</t>
  </si>
  <si>
    <t>Fernden Construction (Winchester) Ltd</t>
  </si>
  <si>
    <t>CAARS Estates Ltd</t>
  </si>
  <si>
    <t>Savills (UK) Limited</t>
  </si>
  <si>
    <t>Artizani</t>
  </si>
  <si>
    <t>NoFit State</t>
  </si>
  <si>
    <t>Scratch Built Theatre CIC</t>
  </si>
  <si>
    <t xml:space="preserve">MS Maintenance Solutions Ltd </t>
  </si>
  <si>
    <t>Blake Morgan LLP</t>
  </si>
  <si>
    <t>Rock Compliance Ltd</t>
  </si>
  <si>
    <t>Property Partners Recruitment Ltd</t>
  </si>
  <si>
    <t>Switchshop Ltd</t>
  </si>
  <si>
    <t>Jones Lang LaSalle Ltd</t>
  </si>
  <si>
    <t>Scarab Sweepers Limited</t>
  </si>
  <si>
    <t>Industrial Cleaning Contractors</t>
  </si>
  <si>
    <t>Harpers Door Specialists</t>
  </si>
  <si>
    <t>Clark Wilson Associates Ltd</t>
  </si>
  <si>
    <t>Kestrel Guards Ltd</t>
  </si>
  <si>
    <t>TrustFord (Ford Retail Ltd)</t>
  </si>
  <si>
    <t>Vue Entertainments Ltd</t>
  </si>
  <si>
    <t>Wessex Petroleum Ltd</t>
  </si>
  <si>
    <t>Grant Thornton UK LLP (London)</t>
  </si>
  <si>
    <t>Maycester Ltd t/a Lunch Box</t>
  </si>
  <si>
    <t>Craemer UK</t>
  </si>
  <si>
    <t>Pinsent Masons LLP (Birmingham)</t>
  </si>
  <si>
    <t>Joju Ltd</t>
  </si>
  <si>
    <t>Skyguard Limited T/A PeopleSafe</t>
  </si>
  <si>
    <t>N Plus 1 - Electrical Design Ltd</t>
  </si>
  <si>
    <t>Ayre Chamberlain Gaunt Ltd</t>
  </si>
  <si>
    <t>Enerveo Ltd</t>
  </si>
  <si>
    <t>Womble Bond Dickinson UK LLP</t>
  </si>
  <si>
    <t>Philip Wilson</t>
  </si>
  <si>
    <t>Kingfisher Lighting Limited</t>
  </si>
  <si>
    <t>Smart Media Ltd</t>
  </si>
  <si>
    <t>British Telecommunications Plc</t>
  </si>
  <si>
    <t>UK Healthcare</t>
  </si>
  <si>
    <t>Bristow &amp; Sutor
Excel Civil Enforcement Ltd</t>
  </si>
  <si>
    <t>Saracen Fire</t>
  </si>
  <si>
    <t>TMI Systems Limited</t>
  </si>
  <si>
    <t>idverde (The Landscape Group)</t>
  </si>
  <si>
    <t>Home Group</t>
  </si>
  <si>
    <t>Larkstel Ltd</t>
  </si>
  <si>
    <t>Thomson Reuters</t>
  </si>
  <si>
    <t>Policy in Practice Ltd</t>
  </si>
  <si>
    <t xml:space="preserve">Wiltshire Council </t>
  </si>
  <si>
    <t>Team Knowledge Ltd</t>
  </si>
  <si>
    <t xml:space="preserve">YMCA Fairthorne Group  </t>
  </si>
  <si>
    <t>AECOM Ltd</t>
  </si>
  <si>
    <t>L &amp; M Autocare Ltd</t>
  </si>
  <si>
    <t xml:space="preserve">Adams Morey LTD – DAF </t>
  </si>
  <si>
    <t>Dick Randall Services Ltd</t>
  </si>
  <si>
    <t>Housing Partners Ltd</t>
  </si>
  <si>
    <t>Dun &amp; Bradstreet Limited</t>
  </si>
  <si>
    <t>Weller Designs  Ltd</t>
  </si>
  <si>
    <t>Direct Tyre Management Ltd</t>
  </si>
  <si>
    <t>WSP UK Ltd</t>
  </si>
  <si>
    <t>Evolve Corporate Ltd t/a PK Safety</t>
  </si>
  <si>
    <t>Hadron Consulting Ltd</t>
  </si>
  <si>
    <t>SkillGate Ltd</t>
  </si>
  <si>
    <t>Virgin Media Business Limited</t>
  </si>
  <si>
    <t>Canon (UK) Ltd</t>
  </si>
  <si>
    <t>Trusted Interactions Group</t>
  </si>
  <si>
    <t>TC Security Services Ltd</t>
  </si>
  <si>
    <t>Reward Gateway (UK)</t>
  </si>
  <si>
    <t>J. &amp; J. Carter Ltd</t>
  </si>
  <si>
    <t>Signway Supplies (Datchet) Ltd</t>
  </si>
  <si>
    <t>The Festive Lighting Company</t>
  </si>
  <si>
    <t>Embridge Consulting (UK) Ltd</t>
  </si>
  <si>
    <t>Unit4 Business Software Ltd</t>
  </si>
  <si>
    <t>Blakedown Landscapes (SE) Ltd
Kieron Beattie Landscaping Ltd
Scandor Landscape Contractors Limited
Transform Landscape Design and Construction Ltd</t>
  </si>
  <si>
    <t>Etude Consulting Limited</t>
  </si>
  <si>
    <t>Walk Wheel Cycle Trust</t>
  </si>
  <si>
    <t>Evouchers LTD</t>
  </si>
  <si>
    <t>Home Connections Lettings Ltd</t>
  </si>
  <si>
    <t>SiteImprove Ltd</t>
  </si>
  <si>
    <t xml:space="preserve">X Prop LLP </t>
  </si>
  <si>
    <t>Total Pest Control (UK) Ltd</t>
  </si>
  <si>
    <t>Protector Insurance</t>
  </si>
  <si>
    <t>Warners Midlands PLC</t>
  </si>
  <si>
    <t>Leaflet Distribution Services Ltd</t>
  </si>
  <si>
    <t>Dotmailer Ltd</t>
  </si>
  <si>
    <t>Imperial Civil Enforcement Solutions Ltd</t>
  </si>
  <si>
    <t>Perfect Circle JV Ltd joint venture with AECOM</t>
  </si>
  <si>
    <t>IDOX Group</t>
  </si>
  <si>
    <t>Ernst &amp; Young LLP (London)</t>
  </si>
  <si>
    <t>Flowbird Smart City UK Ltd</t>
  </si>
  <si>
    <t>Attach Digital</t>
  </si>
  <si>
    <t>Polystar Plastics Ltd</t>
  </si>
  <si>
    <t>SocialSignin Ltd</t>
  </si>
  <si>
    <t>Word360 Limited</t>
  </si>
  <si>
    <t>Probrand Limited</t>
  </si>
  <si>
    <t>RingGo Limited</t>
  </si>
  <si>
    <t>Mercur Solutions (UK) Ltd</t>
  </si>
  <si>
    <t>Disabled Enabled t/a AccessAble</t>
  </si>
  <si>
    <t>2-SEC</t>
  </si>
  <si>
    <t>IKEN Business Ltd</t>
  </si>
  <si>
    <t>Proactis Ltd</t>
  </si>
  <si>
    <t>Hankinson Duckett Associates Ltd</t>
  </si>
  <si>
    <t>SoftwareOne UK Ltd</t>
  </si>
  <si>
    <t>Mitie FM Ltd</t>
  </si>
  <si>
    <t>Fountaineers Ltd</t>
  </si>
  <si>
    <t>Newmark Gerald Eve LLP</t>
  </si>
  <si>
    <t>Davitt Jones Bould Ltd</t>
  </si>
  <si>
    <t>Saunders Boston Ltd</t>
  </si>
  <si>
    <t>Jade Security Services Ltd</t>
  </si>
  <si>
    <t>Canon UK Ltd</t>
  </si>
  <si>
    <t>BNP Paribas Real Estate Advisory and Property Management UK Ltd t/a Strutt &amp; Parker</t>
  </si>
  <si>
    <t>The Finishing Point (TFP) Ltd</t>
  </si>
  <si>
    <t>Trafalgar Cleaning Equipment Ltd</t>
  </si>
  <si>
    <t>Serco Ltd</t>
  </si>
  <si>
    <t>Clear Channel UK Ltd</t>
  </si>
  <si>
    <t xml:space="preserve">PA0211  </t>
  </si>
  <si>
    <t xml:space="preserve">PA0223  </t>
  </si>
  <si>
    <t>CR389
DN714541
Sport England Active Environments framework agreement (Lot A) - Strategic Outcomes Planning and Leisure Services Delivery</t>
  </si>
  <si>
    <t xml:space="preserve">PA0162  </t>
  </si>
  <si>
    <t xml:space="preserve">PA0163  </t>
  </si>
  <si>
    <t xml:space="preserve">PA0200  </t>
  </si>
  <si>
    <t xml:space="preserve">PA0208  </t>
  </si>
  <si>
    <t xml:space="preserve">PA0224  </t>
  </si>
  <si>
    <t>CR590 
DN777714
(PFH) Procurement for Housing Planned Works Framework -  Lot 12 - Cyclical Painting and Decoration Works</t>
  </si>
  <si>
    <t>The Haymarket – Upgrade Windows/ External Repairs and Redecoration</t>
  </si>
  <si>
    <t xml:space="preserve">CR276 
ESPO -  Estates Management  Professional Services Framework (2700_22)- Lot 4 Property and Estates Management </t>
  </si>
  <si>
    <t xml:space="preserve">CR581 
ESPO -  Estates Management  Professional Services Framework (2700_22)- Lot 4 Property and Estates Management </t>
  </si>
  <si>
    <t xml:space="preserve">PA0185  </t>
  </si>
  <si>
    <t xml:space="preserve">PA0216  </t>
  </si>
  <si>
    <t>CR326 
CCS - Estate Management Services Framework - RM6168 - Lot 3: Agency and Lease Management</t>
  </si>
  <si>
    <t>CR221 
DN649105
CCS RM3808 – Networks Services Lot 1</t>
  </si>
  <si>
    <t xml:space="preserve">PA0187  </t>
  </si>
  <si>
    <t xml:space="preserve">PA0213  </t>
  </si>
  <si>
    <t>CR406 
DN733482
NHS Commercial Solutions Legal Services Framework Agreement (reference 5324-4903)</t>
  </si>
  <si>
    <t xml:space="preserve">CR250  </t>
  </si>
  <si>
    <t>CR215 
NHS - Construction Consultancy Services 2 - SBS/17/NH/PZR/9256 - Lot 8</t>
  </si>
  <si>
    <t xml:space="preserve">PA0230  </t>
  </si>
  <si>
    <t>Council Chamber Refresh</t>
  </si>
  <si>
    <t>VP-AV Ltd</t>
  </si>
  <si>
    <t xml:space="preserve">PA0084  </t>
  </si>
  <si>
    <t xml:space="preserve">PA0231  </t>
  </si>
  <si>
    <t xml:space="preserve">Upgrade and modifications to Caston Yard Cleansing Depot </t>
  </si>
  <si>
    <t>PA0021 
SBS DIGITAL WORKPLACE SOLUTIONS 2 FRAMEWORK AGREEMENT SBS10510</t>
  </si>
  <si>
    <t>CR158 
DN474502
Homes England Framework HE</t>
  </si>
  <si>
    <t>CR009 
DN403692</t>
  </si>
  <si>
    <t>PA0136  
ESPO 215_24 Issue 6 Specialist Vehicles</t>
  </si>
  <si>
    <t xml:space="preserve">PA0139  </t>
  </si>
  <si>
    <t xml:space="preserve">PA0226  </t>
  </si>
  <si>
    <t>CR541 
(PFH) Procurement for Housing Decarbonisation &amp; Retrofit Framework - Lot 1 – Solar PV</t>
  </si>
  <si>
    <t xml:space="preserve">PA0018  </t>
  </si>
  <si>
    <t xml:space="preserve">CR568  </t>
  </si>
  <si>
    <t xml:space="preserve">PA0051  </t>
  </si>
  <si>
    <t>CR329
DN718029
The Procurement Partnership  - TPPLHCCOP03 purchase of vehicles and fleet ancillary products &amp; services framework Agreement - Lot 2: Light Commercial Vehicles up to 5t</t>
  </si>
  <si>
    <t xml:space="preserve">PA0183  </t>
  </si>
  <si>
    <t>CR338 
CCS - Executive &amp; Non-Executive Recruitment Services Framework - RM6290 - Lot 3 Non-Executive and Public Appointments</t>
  </si>
  <si>
    <t>CR323 
Hampshire County Council Framework – Framework for the Supply of Heating Oil and Motor Fuel – Lot 2 Biofuel – CC15840</t>
  </si>
  <si>
    <t xml:space="preserve">CR336  </t>
  </si>
  <si>
    <t>CR198
DN621020
ESPO - Consultancy Services Framework (664_21)– Lot 2d</t>
  </si>
  <si>
    <t xml:space="preserve">CR342  </t>
  </si>
  <si>
    <t xml:space="preserve">PA0062  </t>
  </si>
  <si>
    <t>PA0071 
DN784744</t>
  </si>
  <si>
    <t xml:space="preserve">PA0178  </t>
  </si>
  <si>
    <t xml:space="preserve">PA0105  </t>
  </si>
  <si>
    <t>CR438 
The Procurement Partnership - TPPLHCCOPO3 Electric Vehicle Charging Infrastructure Framework Agreement - Lot 8: Electric Vehicle Charging Infrastructure</t>
  </si>
  <si>
    <t xml:space="preserve">PA0115  </t>
  </si>
  <si>
    <t xml:space="preserve">CR121  </t>
  </si>
  <si>
    <t>CR238
NEPO513: Legal Services - Lot 10 – Specialist Requirement – Debt Recovery</t>
  </si>
  <si>
    <t xml:space="preserve">PA0129  </t>
  </si>
  <si>
    <t>CR225 
DN635087</t>
  </si>
  <si>
    <t xml:space="preserve">PA0113  </t>
  </si>
  <si>
    <t>CR367 
DN714410</t>
  </si>
  <si>
    <t xml:space="preserve">PA0028 
CCS RM6116 - Lot 4b Digital 
Communication Services </t>
  </si>
  <si>
    <t xml:space="preserve">PA0131  </t>
  </si>
  <si>
    <t>CR105 
DN511707
ESPO - Consultancy Services Framework (664_21) – Lot 5</t>
  </si>
  <si>
    <t xml:space="preserve">CR047  </t>
  </si>
  <si>
    <t>CR593
Procurement Services Y22028</t>
  </si>
  <si>
    <t xml:space="preserve">CR340 (CSO)  </t>
  </si>
  <si>
    <t>CR311 
CCS - Estate Management Services Framework - RM6168 -  Lot 5 -  Valuation and Compulsory Purchase Orders</t>
  </si>
  <si>
    <t xml:space="preserve">PA0004  </t>
  </si>
  <si>
    <t>PA0135 
KCS Y21012 - Legal Services</t>
  </si>
  <si>
    <t xml:space="preserve">PA0141  </t>
  </si>
  <si>
    <t xml:space="preserve">PA0229  </t>
  </si>
  <si>
    <t>Expert Rental Valuation</t>
  </si>
  <si>
    <t>Derrick Wade Waters Ltd</t>
  </si>
  <si>
    <t>CR577
CCS - Fuel Cards and Associated Services - RM6186 - Lot 1 - Fuel Card and Associated Services</t>
  </si>
  <si>
    <t xml:space="preserve">CR255  </t>
  </si>
  <si>
    <t>CR382
KCS Procurement Services Framework - Y20011 Software Products and Associated Services 2</t>
  </si>
  <si>
    <t xml:space="preserve">CR531  </t>
  </si>
  <si>
    <t xml:space="preserve">PA0019  </t>
  </si>
  <si>
    <t>PA0124 
YPO - 1259</t>
  </si>
  <si>
    <t xml:space="preserve">CR104 
DN12389 </t>
  </si>
  <si>
    <t>PA0168 
NHS North of England Commercial Procurement Collaborative Framework, Tech Devices – Link 4 NOE.0633</t>
  </si>
  <si>
    <t xml:space="preserve">PA0188  </t>
  </si>
  <si>
    <t xml:space="preserve">CR074  </t>
  </si>
  <si>
    <t xml:space="preserve">PA0016  </t>
  </si>
  <si>
    <t>CR240 
DN648826</t>
  </si>
  <si>
    <t xml:space="preserve">CR402  </t>
  </si>
  <si>
    <t xml:space="preserve">CR403  </t>
  </si>
  <si>
    <t>CR300 
DN691800
Homes England Property and Financial Professional Services Framework (Lot 1  Property and Technical Services)</t>
  </si>
  <si>
    <t>CR211 
ESPO- Security and Surveillance Equipment and Services Framework (628_19)</t>
  </si>
  <si>
    <t>CR298 
DN697135
YPO - Enforcement Agency Services DPS - 953</t>
  </si>
  <si>
    <t xml:space="preserve">CR400  </t>
  </si>
  <si>
    <t xml:space="preserve">CR401  </t>
  </si>
  <si>
    <t xml:space="preserve">PA0169  </t>
  </si>
  <si>
    <t xml:space="preserve">PA0170  </t>
  </si>
  <si>
    <t xml:space="preserve">PA0171  </t>
  </si>
  <si>
    <t xml:space="preserve">CR084  </t>
  </si>
  <si>
    <t>CR166 
DN587182</t>
  </si>
  <si>
    <t xml:space="preserve">CR303  </t>
  </si>
  <si>
    <t>CR226 
DN635087</t>
  </si>
  <si>
    <t>CR567 
Crown Commercial Services - Vertical Application Solutions Framework - RM6259 - Lot 3 Housing, Environmental and Planning Solutions</t>
  </si>
  <si>
    <t xml:space="preserve">PA0087  </t>
  </si>
  <si>
    <t xml:space="preserve">PA0153  </t>
  </si>
  <si>
    <t xml:space="preserve">PA0179  </t>
  </si>
  <si>
    <t xml:space="preserve">CR353  </t>
  </si>
  <si>
    <t xml:space="preserve">PA0010  </t>
  </si>
  <si>
    <t xml:space="preserve">PA0199  </t>
  </si>
  <si>
    <t xml:space="preserve">PA0218  </t>
  </si>
  <si>
    <t xml:space="preserve">PA0222  </t>
  </si>
  <si>
    <t>PA0194 
ESPO Consultancy Framework 664_25 Lot 8e Housing and Housing Support</t>
  </si>
  <si>
    <t>CR169 
DN595144</t>
  </si>
  <si>
    <t xml:space="preserve">PA0138  </t>
  </si>
  <si>
    <t>CR212 
DN643785</t>
  </si>
  <si>
    <t xml:space="preserve">CR341   </t>
  </si>
  <si>
    <t xml:space="preserve">CR177 
DN595002
NHS IT Solutions 2 - SBS/19/AB/WAB/9411 </t>
  </si>
  <si>
    <t>CR416 
G Cloud 13 Framework</t>
  </si>
  <si>
    <t xml:space="preserve">PA0032  </t>
  </si>
  <si>
    <t xml:space="preserve">PA0225  </t>
  </si>
  <si>
    <t xml:space="preserve">PA0022  </t>
  </si>
  <si>
    <t xml:space="preserve">PA0128  </t>
  </si>
  <si>
    <t>CR364
DN714823
ESPO – Tyres &amp; Related Services Framework (222_22) - Lot 1</t>
  </si>
  <si>
    <t xml:space="preserve">CR178  </t>
  </si>
  <si>
    <t xml:space="preserve">CR187  </t>
  </si>
  <si>
    <t xml:space="preserve">CR592  </t>
  </si>
  <si>
    <t xml:space="preserve">CR418  </t>
  </si>
  <si>
    <t xml:space="preserve">CR314  </t>
  </si>
  <si>
    <t xml:space="preserve">CR414
ESPO - Consultancy Services Framework (664_21) - Lot 8B Environmental and Sustainability </t>
  </si>
  <si>
    <t>CR210 
DN714805
ESPO - Personal Protective Equipment (PPE) and Clothing Framework (144_23) - Lot 1</t>
  </si>
  <si>
    <t xml:space="preserve">CR510  </t>
  </si>
  <si>
    <t xml:space="preserve">CR203  </t>
  </si>
  <si>
    <t>CR415 
Healthcare Planning, Construction Consultancy and Ancillary Services NHS SBS framework - SBS10190 - Lot 5</t>
  </si>
  <si>
    <t xml:space="preserve">CR449  </t>
  </si>
  <si>
    <t>CR222 
CCS Mobile Voice and Data Services- Lot 2- RM6261</t>
  </si>
  <si>
    <t xml:space="preserve">CR176  </t>
  </si>
  <si>
    <t xml:space="preserve">PA0220  </t>
  </si>
  <si>
    <t>CR220 
NHS Digital Workplace Solutions Framework - SBS/19/AB/WAB/9411</t>
  </si>
  <si>
    <t>CR407 
DN729077
ESPO- Security Services Framework (347_22) - Lot 4A</t>
  </si>
  <si>
    <t>CR446 
DN787700
CCS Framework RM6273 (Lot 1 Managed Service)</t>
  </si>
  <si>
    <t>CR532 
DN15572</t>
  </si>
  <si>
    <t>CR202 
DN680215</t>
  </si>
  <si>
    <t xml:space="preserve">CR504  </t>
  </si>
  <si>
    <t>CR044 
AQU001 / GOL01 / TAD001</t>
  </si>
  <si>
    <t>CR454 
Crown Commercial Services - G-Cloud 13 Framework Agreement - Lot 3: Cloud support (RM1557.13)</t>
  </si>
  <si>
    <t>CR357 
Crown Commercial Services - G-Cloud 13 Framework Agreement - Lot 2: Cloud software (RM1557.13)</t>
  </si>
  <si>
    <t>CR170
DN585224</t>
  </si>
  <si>
    <t>CR235 
DN702132</t>
  </si>
  <si>
    <t xml:space="preserve">PA0160  </t>
  </si>
  <si>
    <t xml:space="preserve">CR387  </t>
  </si>
  <si>
    <t xml:space="preserve">PA0085  </t>
  </si>
  <si>
    <t>CR348
Crown Commercial Services - Payment Solutions 2 Framework - RM6248 - Lot 3: Vouchers</t>
  </si>
  <si>
    <t>CR423 
DN737309</t>
  </si>
  <si>
    <t xml:space="preserve">CR254  </t>
  </si>
  <si>
    <t xml:space="preserve">CR059  </t>
  </si>
  <si>
    <t xml:space="preserve">PA0165  </t>
  </si>
  <si>
    <t>CR062 
DN15503</t>
  </si>
  <si>
    <t>Democratic Services Management System (Modern.gov)</t>
  </si>
  <si>
    <t xml:space="preserve">CR578  </t>
  </si>
  <si>
    <t xml:space="preserve">PA0030  </t>
  </si>
  <si>
    <t>CR579
ESPO – Secure Shredding and Disposal Services (Confidential Materials) Framework (981_23)  - Lot 3 Off Site Shredding (based on weight –price per kilo)</t>
  </si>
  <si>
    <t>PA0040 
Fareham served as the lead authority for the procurement.</t>
  </si>
  <si>
    <t>PA0041
Fareham served as the lead authority for the procurement.</t>
  </si>
  <si>
    <t>PA0042
Fareham served as the lead authority for the procurement.</t>
  </si>
  <si>
    <t>PA0043
Fareham served as the lead authority for the procurement.</t>
  </si>
  <si>
    <t>PA0044
Fareham served as the lead authority for the procurement.</t>
  </si>
  <si>
    <t>PA0045
Fareham served as the lead authority for the procurement.</t>
  </si>
  <si>
    <t>PA0046 
Fareham served as the lead authority for the procurement.</t>
  </si>
  <si>
    <t>PA0047 
Fareham served as the lead authority for the procurement.</t>
  </si>
  <si>
    <t xml:space="preserve">PA0175  </t>
  </si>
  <si>
    <t xml:space="preserve">PA0176  </t>
  </si>
  <si>
    <t>CR533 
YPO 1095 Software Application Solutions</t>
  </si>
  <si>
    <t xml:space="preserve">CR570  </t>
  </si>
  <si>
    <t xml:space="preserve">PA0173  </t>
  </si>
  <si>
    <t xml:space="preserve">PA0012  </t>
  </si>
  <si>
    <t>CR435 
SCAPE PERFECT CIRCLE Consultancy NEC3 Professional Services Framework</t>
  </si>
  <si>
    <t>CR444 
Crown Commercial Services - Vertical Application Solutions Framework - RM6259 - Lot 3 Housing, Environmental and Planning Solutions</t>
  </si>
  <si>
    <t>CR269 
PSAA - Public Sector Audit Appointments</t>
  </si>
  <si>
    <t xml:space="preserve">PA0009  </t>
  </si>
  <si>
    <t xml:space="preserve">PA0193  </t>
  </si>
  <si>
    <t xml:space="preserve">PA0157  </t>
  </si>
  <si>
    <t xml:space="preserve">CR168  </t>
  </si>
  <si>
    <t xml:space="preserve">CR412  </t>
  </si>
  <si>
    <t xml:space="preserve">PA0174  </t>
  </si>
  <si>
    <t xml:space="preserve">PA0014  </t>
  </si>
  <si>
    <t xml:space="preserve">PA0048  </t>
  </si>
  <si>
    <t xml:space="preserve">PA0206  </t>
  </si>
  <si>
    <t>PA0177
Crown Commercial Services (CCS) RM6302 Framework</t>
  </si>
  <si>
    <t xml:space="preserve">PA0072  </t>
  </si>
  <si>
    <t xml:space="preserve">PA0195  </t>
  </si>
  <si>
    <t>CR580
Crown Commercial Services - G-Cloud 14 Framework Agreement - Lot 2: Cloud software (RM1557.14)</t>
  </si>
  <si>
    <t xml:space="preserve">PA0081  </t>
  </si>
  <si>
    <t>CR429 
YPO - Software Application Solution Framework (1095) – Lot 3 Financial and Accounting Management</t>
  </si>
  <si>
    <t xml:space="preserve">PA0074  </t>
  </si>
  <si>
    <t>CR376 
Kent County Council &amp; LASER  Flexible Gas and Electricity Frameworks - Y22009 &amp; Y22008</t>
  </si>
  <si>
    <t xml:space="preserve">CR243  </t>
  </si>
  <si>
    <t xml:space="preserve">CR052  </t>
  </si>
  <si>
    <t>CR132 
FME Server Edition under G-Cloud 12 Framework</t>
  </si>
  <si>
    <t xml:space="preserve">CR453  </t>
  </si>
  <si>
    <t>CR063 
ESPO 774</t>
  </si>
  <si>
    <t xml:space="preserve">CR572  </t>
  </si>
  <si>
    <t xml:space="preserve">PA0221 
Hampshire County Council: Supply of Facilities Management Equipment, Fencing, Floor Cleaning Machines, White Goods and Commercial Laundry Equipment 
Contract Reference no. CS25178 </t>
  </si>
  <si>
    <t>CR591 
NHS SBS Security Services, CCTV &amp; VSS SBS10502</t>
  </si>
  <si>
    <t>CR587 
ESPO - Consultancy Services Framework (664_21) -  Lot 8a Asset Management and Delivery</t>
  </si>
  <si>
    <t xml:space="preserve">PA0114  </t>
  </si>
  <si>
    <t>PA0056
CCS RM6098 for the provision of Technology Products &amp; Associated Service 2.</t>
  </si>
  <si>
    <t>PA0126
CCS - RM6259 Vertical Application Solutions</t>
  </si>
  <si>
    <t>PA0065 
ESPO 263_25 Total Cleaning Solutions, Lot 1</t>
  </si>
  <si>
    <t xml:space="preserve">CR573  </t>
  </si>
  <si>
    <t>PA0089
ESPO 2700_22</t>
  </si>
  <si>
    <t>CR347 
KCS - Managed Services for Business Solutions Framework - Y20023</t>
  </si>
  <si>
    <t>PA0189 
KCS - Legal Services - Y21012</t>
  </si>
  <si>
    <t>CR113 
DN332918</t>
  </si>
  <si>
    <t xml:space="preserve">CR507  </t>
  </si>
  <si>
    <t>CR450 
DN756468
NHS Shared Business Services Framework - Digital Workplace Solutions Framework - SBS/19/AB/WAB/9411.</t>
  </si>
  <si>
    <t>PA0116 
HIOWPP Cash Collection Services</t>
  </si>
  <si>
    <t xml:space="preserve">PA0104  </t>
  </si>
  <si>
    <t>CR589 
Crown Commercial Services - Multifunctional Devices (MFDs), Print and Digital Workflow Software Services and Managed Print Service Provision - Lot 2: Multifunctional Print Devices (MFDs) Print Management, Digital Workflow Software (RM6174)</t>
  </si>
  <si>
    <t xml:space="preserve">PA0103  </t>
  </si>
  <si>
    <t>PA0001 
DN780994</t>
  </si>
  <si>
    <t xml:space="preserve">CR370  </t>
  </si>
  <si>
    <t xml:space="preserve">PA0212  </t>
  </si>
  <si>
    <t xml:space="preserve">PA0076  </t>
  </si>
  <si>
    <t>CR175 
DN235069</t>
  </si>
  <si>
    <t>CR266 
DN686534</t>
  </si>
  <si>
    <t>CR204 
DN644253</t>
  </si>
  <si>
    <t>CR181 
DN128199
OJ S: 2016/S 133-239465</t>
  </si>
  <si>
    <t xml:space="preserve">CR182  </t>
  </si>
  <si>
    <t>(REDACTED)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</si>
</sst>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dd/mm/yyyy;@"/>
    <numFmt numFmtId="166" formatCode="&quot;+&quot;0.00;&quot;△&quot;0.00;&quot;±&quot;0.00"/>
    <numFmt numFmtId="167" formatCode="&quot;£&quot;#,##0;\-&quot;&quot;&quot;£&quot;&quot;&quot;#,##0"/>
    <numFmt numFmtId="168" formatCode="&quot;£&quot;#,##0;[Red]\-&quot;&quot;&quot;£&quot;&quot;&quot;#,##0"/>
    <numFmt numFmtId="169" formatCode="&quot;£&quot;#,##0.00;\-&quot;&quot;&quot;£&quot;&quot;&quot;#,##0.00"/>
    <numFmt numFmtId="170" formatCode="&quot;£&quot;#,##0.00;[Red]\-&quot;&quot;&quot;£&quot;&quot;&quot;#,##0.00"/>
    <numFmt numFmtId="171" formatCode="_-&quot;$&quot;* #,##0.00_-;\-&quot;$&quot;* #,##0.00_-;_-&quot;$&quot;* &quot;-&quot;??_-;_-@_-"/>
    <numFmt numFmtId="172" formatCode="m&quot;¤ë&quot;d&quot;¤é&quot;"/>
    <numFmt numFmtId="173" formatCode="#,##0_ "/>
    <numFmt numFmtId="174" formatCode="\$#,##0;[Red]\-\$#,##0"/>
    <numFmt numFmtId="175" formatCode="_-* #,##0\ _k_r_-;\-* #,##0\ _k_r_-;_-* &quot;-&quot;??\ _k_r_-;_-@_-"/>
    <numFmt numFmtId="176" formatCode="#."/>
    <numFmt numFmtId="177" formatCode="\$#,##0.00;[Red]\-\$#,##0.00"/>
    <numFmt numFmtId="178" formatCode="\{##,##0_);\(#,##0\)"/>
    <numFmt numFmtId="179" formatCode="0.0#"/>
    <numFmt numFmtId="180" formatCode="###0.00_);[Red]\(###0.00\)"/>
    <numFmt numFmtId="181" formatCode="_-[$€-2]* #,##0.00_-;\-[$€-2]* #,##0.00_-;_-[$€-2]* &quot;-&quot;??_-"/>
    <numFmt numFmtId="182" formatCode="0.00_)"/>
    <numFmt numFmtId="183" formatCode="0.0000_)"/>
    <numFmt numFmtId="184" formatCode="0.0_)"/>
    <numFmt numFmtId="185" formatCode="#,##0.0_);\(#,##0.0\)"/>
    <numFmt numFmtId="186" formatCode="_-* #,##0.00\ _k_r_-;\-* #,##0.00\ _k_r_-;_-* &quot;-&quot;??\ _k_r_-;_-@_-"/>
    <numFmt numFmtId="187" formatCode="_ * #,##0_ ;_ * \-#,##0_ ;_ * &quot;-&quot;_ ;_ @_ "/>
    <numFmt numFmtId="188" formatCode="[$TZS]\ #,##0.00"/>
    <numFmt numFmtId="189" formatCode="_ &quot;¥&quot;* #,##0_ ;_ &quot;¥&quot;* \-#,##0_ ;_ &quot;¥&quot;* &quot;-&quot;_ ;_ @_ "/>
    <numFmt numFmtId="190" formatCode="&quot;¥&quot;#,##0;[Red]&quot;¥&quot;\-#,##0"/>
  </numFmts>
  <fonts count="125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ＭＳ Ｐゴシック"/>
      <family val="3"/>
      <charset val="128"/>
    </font>
    <font>
      <sz val="9"/>
      <name val="Tms Rmn"/>
      <family val="1"/>
    </font>
    <font>
      <sz val="8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name val="Helv"/>
      <charset val="204"/>
    </font>
    <font>
      <sz val="10"/>
      <name val="Arial CE"/>
      <family val="2"/>
      <charset val="238"/>
    </font>
    <font>
      <sz val="11"/>
      <name val="lr oSVbN"/>
      <family val="3"/>
      <charset val="128"/>
    </font>
    <font>
      <sz val="10"/>
      <name val="ＭＳ ゴシック"/>
      <family val="3"/>
      <charset val="128"/>
    </font>
    <font>
      <sz val="11"/>
      <color indexed="8"/>
      <name val="宋体"/>
      <charset val="128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0"/>
      <color indexed="20"/>
      <name val="Arial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0"/>
      <name val="MS Sans Serif"/>
      <family val="2"/>
    </font>
    <font>
      <sz val="1"/>
      <color indexed="16"/>
      <name val="Courier"/>
      <family val="3"/>
    </font>
    <font>
      <sz val="10"/>
      <name val="Helv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2"/>
      <name val="Helv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i/>
      <u/>
      <sz val="10"/>
      <color indexed="8"/>
      <name val="Arial"/>
      <family val="2"/>
    </font>
    <font>
      <b/>
      <sz val="11"/>
      <name val="Helv"/>
      <family val="2"/>
    </font>
    <font>
      <sz val="10"/>
      <color indexed="60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color indexed="8"/>
      <name val="MS Sans Serif"/>
      <family val="2"/>
    </font>
    <font>
      <b/>
      <i/>
      <sz val="16"/>
      <name val="Helv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sz val="8"/>
      <color indexed="16"/>
      <name val="Century Schoolbook"/>
      <family val="1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.5"/>
      <name val="明朝 6cpi"/>
      <family val="3"/>
      <charset val="128"/>
    </font>
    <font>
      <b/>
      <i/>
      <sz val="10"/>
      <name val="Times New Roman"/>
      <family val="1"/>
    </font>
    <font>
      <b/>
      <sz val="12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6"/>
      <color indexed="62"/>
      <name val="Arial"/>
      <family val="2"/>
    </font>
    <font>
      <b/>
      <i/>
      <sz val="12"/>
      <color indexed="8"/>
      <name val="Arial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Times New Roman"/>
      <family val="1"/>
    </font>
    <font>
      <sz val="10"/>
      <name val="Tms Rmn"/>
      <family val="1"/>
    </font>
    <font>
      <sz val="10"/>
      <name val="ＭＳ Ｐゴシック"/>
      <family val="3"/>
      <charset val="128"/>
    </font>
    <font>
      <sz val="11"/>
      <name val="明朝"/>
      <charset val="134"/>
    </font>
    <font>
      <sz val="11"/>
      <color indexed="8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明朝"/>
      <family val="1"/>
      <charset val="128"/>
    </font>
    <font>
      <sz val="10"/>
      <name val="明朝"/>
      <family val="1"/>
      <charset val="128"/>
    </font>
    <font>
      <u/>
      <sz val="10"/>
      <color indexed="12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宋体"/>
      <charset val="128"/>
    </font>
    <font>
      <sz val="10"/>
      <name val="明朝"/>
      <charset val="134"/>
    </font>
    <font>
      <u/>
      <sz val="11"/>
      <color indexed="36"/>
      <name val="ＭＳ Ｐゴシック"/>
      <family val="3"/>
      <charset val="128"/>
    </font>
    <font>
      <sz val="11"/>
      <color indexed="17"/>
      <name val="宋体"/>
      <charset val="128"/>
    </font>
    <font>
      <sz val="11"/>
      <color indexed="20"/>
      <name val="宋体"/>
      <charset val="128"/>
    </font>
    <font>
      <sz val="12"/>
      <color indexed="8"/>
      <name val="宋体"/>
      <charset val="128"/>
    </font>
    <font>
      <sz val="14"/>
      <name val="ＭＳ 明朝"/>
      <family val="1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b/>
      <sz val="11"/>
      <color indexed="52"/>
      <name val="宋体"/>
      <charset val="128"/>
    </font>
    <font>
      <u/>
      <sz val="11"/>
      <color indexed="12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63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8"/>
      <name val="Arial"/>
      <family val="2"/>
    </font>
    <font>
      <u/>
      <sz val="11"/>
      <color indexed="12"/>
      <name val="Arial"/>
      <family val="2"/>
    </font>
    <font>
      <u/>
      <sz val="11"/>
      <color rgb="FF0000FF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3">
    <xf numFmtId="0" fontId="0" fillId="0" borderId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6" fillId="0" borderId="0"/>
    <xf numFmtId="0" fontId="16" fillId="0" borderId="0"/>
    <xf numFmtId="0" fontId="17" fillId="0" borderId="0"/>
    <xf numFmtId="0" fontId="4" fillId="0" borderId="0"/>
    <xf numFmtId="0" fontId="11" fillId="0" borderId="0"/>
    <xf numFmtId="0" fontId="6" fillId="0" borderId="0"/>
    <xf numFmtId="0" fontId="17" fillId="0" borderId="0"/>
    <xf numFmtId="0" fontId="12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21" fillId="0" borderId="0" applyNumberFormat="0" applyFill="0" applyBorder="0" applyAlignment="0"/>
    <xf numFmtId="0" fontId="23" fillId="0" borderId="9">
      <alignment horizontal="left"/>
      <protection locked="0"/>
    </xf>
    <xf numFmtId="0" fontId="4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3" fontId="21" fillId="0" borderId="0"/>
    <xf numFmtId="3" fontId="21" fillId="0" borderId="0"/>
    <xf numFmtId="3" fontId="21" fillId="0" borderId="0"/>
    <xf numFmtId="0" fontId="27" fillId="0" borderId="0"/>
    <xf numFmtId="0" fontId="4" fillId="0" borderId="0"/>
    <xf numFmtId="0" fontId="27" fillId="0" borderId="0"/>
    <xf numFmtId="3" fontId="21" fillId="0" borderId="0"/>
    <xf numFmtId="3" fontId="21" fillId="0" borderId="0"/>
    <xf numFmtId="0" fontId="4" fillId="0" borderId="0"/>
    <xf numFmtId="3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" fontId="21" fillId="0" borderId="0"/>
    <xf numFmtId="3" fontId="21" fillId="0" borderId="0"/>
    <xf numFmtId="0" fontId="4" fillId="0" borderId="0"/>
    <xf numFmtId="3" fontId="21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3" fontId="21" fillId="0" borderId="0"/>
    <xf numFmtId="3" fontId="21" fillId="0" borderId="0"/>
    <xf numFmtId="0" fontId="4" fillId="0" borderId="0"/>
    <xf numFmtId="0" fontId="28" fillId="0" borderId="0"/>
    <xf numFmtId="0" fontId="28" fillId="0" borderId="0"/>
    <xf numFmtId="3" fontId="21" fillId="0" borderId="0"/>
    <xf numFmtId="3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3" fontId="21" fillId="0" borderId="0"/>
    <xf numFmtId="0" fontId="28" fillId="0" borderId="0"/>
    <xf numFmtId="3" fontId="21" fillId="0" borderId="0"/>
    <xf numFmtId="0" fontId="4" fillId="0" borderId="0"/>
    <xf numFmtId="0" fontId="29" fillId="0" borderId="0"/>
    <xf numFmtId="0" fontId="28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3" fontId="21" fillId="0" borderId="0"/>
    <xf numFmtId="0" fontId="28" fillId="0" borderId="0"/>
    <xf numFmtId="0" fontId="30" fillId="0" borderId="0"/>
    <xf numFmtId="0" fontId="30" fillId="0" borderId="0"/>
    <xf numFmtId="0" fontId="4" fillId="0" borderId="0"/>
    <xf numFmtId="0" fontId="4" fillId="0" borderId="0"/>
    <xf numFmtId="0" fontId="28" fillId="0" borderId="0"/>
    <xf numFmtId="0" fontId="27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0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" fontId="21" fillId="0" borderId="0"/>
    <xf numFmtId="3" fontId="21" fillId="0" borderId="0"/>
    <xf numFmtId="0" fontId="4" fillId="0" borderId="0"/>
    <xf numFmtId="0" fontId="4" fillId="0" borderId="0"/>
    <xf numFmtId="0" fontId="27" fillId="0" borderId="0"/>
    <xf numFmtId="3" fontId="21" fillId="0" borderId="0"/>
    <xf numFmtId="3" fontId="21" fillId="0" borderId="0"/>
    <xf numFmtId="3" fontId="21" fillId="0" borderId="0"/>
    <xf numFmtId="0" fontId="27" fillId="0" borderId="0"/>
    <xf numFmtId="0" fontId="31" fillId="0" borderId="0"/>
    <xf numFmtId="0" fontId="27" fillId="0" borderId="0"/>
    <xf numFmtId="0" fontId="32" fillId="0" borderId="0">
      <alignment vertical="center"/>
    </xf>
    <xf numFmtId="0" fontId="22" fillId="0" borderId="0" applyProtection="0">
      <alignment wrapText="1"/>
      <protection locked="0"/>
    </xf>
    <xf numFmtId="0" fontId="22" fillId="0" borderId="0" applyProtection="0">
      <alignment wrapText="1"/>
      <protection locked="0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5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6" fillId="1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166" fontId="32" fillId="0" borderId="0" applyFill="0" applyBorder="0" applyAlignment="0"/>
    <xf numFmtId="167" fontId="27" fillId="0" borderId="0" applyFill="0" applyBorder="0" applyAlignment="0"/>
    <xf numFmtId="168" fontId="27" fillId="0" borderId="0" applyFill="0" applyBorder="0" applyAlignment="0"/>
    <xf numFmtId="169" fontId="27" fillId="0" borderId="0" applyFill="0" applyBorder="0" applyAlignment="0"/>
    <xf numFmtId="170" fontId="27" fillId="0" borderId="0" applyFill="0" applyBorder="0" applyAlignment="0"/>
    <xf numFmtId="171" fontId="28" fillId="0" borderId="0" applyFill="0" applyBorder="0" applyAlignment="0"/>
    <xf numFmtId="172" fontId="27" fillId="0" borderId="0" applyFill="0" applyBorder="0" applyAlignment="0"/>
    <xf numFmtId="167" fontId="27" fillId="0" borderId="0" applyFill="0" applyBorder="0" applyAlignment="0"/>
    <xf numFmtId="0" fontId="39" fillId="23" borderId="11" applyNumberFormat="0" applyAlignment="0" applyProtection="0"/>
    <xf numFmtId="0" fontId="39" fillId="23" borderId="11" applyNumberFormat="0" applyAlignment="0" applyProtection="0"/>
    <xf numFmtId="0" fontId="40" fillId="23" borderId="11" applyNumberFormat="0" applyAlignment="0" applyProtection="0"/>
    <xf numFmtId="0" fontId="41" fillId="0" borderId="0"/>
    <xf numFmtId="0" fontId="42" fillId="24" borderId="12" applyNumberFormat="0" applyAlignment="0" applyProtection="0"/>
    <xf numFmtId="0" fontId="43" fillId="0" borderId="13" applyNumberFormat="0" applyFill="0" applyAlignment="0" applyProtection="0"/>
    <xf numFmtId="0" fontId="44" fillId="24" borderId="12" applyNumberFormat="0" applyAlignment="0" applyProtection="0"/>
    <xf numFmtId="0" fontId="44" fillId="24" borderId="12" applyNumberFormat="0" applyAlignment="0" applyProtection="0"/>
    <xf numFmtId="0" fontId="45" fillId="0" borderId="0" applyNumberFormat="0" applyFill="0" applyBorder="0" applyAlignment="0" applyProtection="0"/>
    <xf numFmtId="41" fontId="4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4" fillId="0" borderId="0"/>
    <xf numFmtId="176" fontId="46" fillId="0" borderId="0"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167" fontId="2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6" fontId="46" fillId="0" borderId="0">
      <protection locked="0"/>
    </xf>
    <xf numFmtId="178" fontId="4" fillId="0" borderId="0"/>
    <xf numFmtId="179" fontId="4" fillId="25" borderId="0" applyFont="0" applyBorder="0"/>
    <xf numFmtId="176" fontId="46" fillId="0" borderId="0">
      <protection locked="0"/>
    </xf>
    <xf numFmtId="14" fontId="26" fillId="0" borderId="0" applyFill="0" applyBorder="0" applyAlignment="0"/>
    <xf numFmtId="0" fontId="3" fillId="0" borderId="0" applyProtection="0"/>
    <xf numFmtId="38" fontId="22" fillId="0" borderId="0" applyFont="0" applyFill="0" applyBorder="0" applyAlignment="0" applyProtection="0"/>
    <xf numFmtId="180" fontId="4" fillId="0" borderId="0"/>
    <xf numFmtId="0" fontId="48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22" borderId="0" applyNumberFormat="0" applyBorder="0" applyAlignment="0" applyProtection="0"/>
    <xf numFmtId="171" fontId="28" fillId="0" borderId="0" applyFill="0" applyBorder="0" applyAlignment="0"/>
    <xf numFmtId="167" fontId="27" fillId="0" borderId="0" applyFill="0" applyBorder="0" applyAlignment="0"/>
    <xf numFmtId="171" fontId="28" fillId="0" borderId="0" applyFill="0" applyBorder="0" applyAlignment="0"/>
    <xf numFmtId="172" fontId="27" fillId="0" borderId="0" applyFill="0" applyBorder="0" applyAlignment="0"/>
    <xf numFmtId="167" fontId="27" fillId="0" borderId="0" applyFill="0" applyBorder="0" applyAlignment="0"/>
    <xf numFmtId="0" fontId="49" fillId="10" borderId="11" applyNumberFormat="0" applyAlignment="0" applyProtection="0"/>
    <xf numFmtId="0" fontId="50" fillId="0" borderId="0">
      <alignment horizontal="left"/>
    </xf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6" fontId="46" fillId="0" borderId="0">
      <protection locked="0"/>
    </xf>
    <xf numFmtId="0" fontId="47" fillId="0" borderId="0"/>
    <xf numFmtId="0" fontId="47" fillId="0" borderId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38" fontId="24" fillId="25" borderId="0" applyNumberFormat="0" applyBorder="0" applyAlignment="0" applyProtection="0"/>
    <xf numFmtId="0" fontId="53" fillId="0" borderId="0">
      <alignment horizontal="left"/>
    </xf>
    <xf numFmtId="0" fontId="9" fillId="0" borderId="14" applyNumberFormat="0" applyAlignment="0" applyProtection="0">
      <alignment horizontal="left" vertical="center"/>
    </xf>
    <xf numFmtId="0" fontId="9" fillId="0" borderId="6">
      <alignment horizontal="left" vertical="center"/>
    </xf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Protection="0"/>
    <xf numFmtId="0" fontId="9" fillId="0" borderId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8" fillId="6" borderId="0" applyNumberFormat="0" applyBorder="0" applyAlignment="0" applyProtection="0"/>
    <xf numFmtId="14" fontId="22" fillId="0" borderId="0"/>
    <xf numFmtId="10" fontId="24" fillId="26" borderId="1" applyNumberFormat="0" applyBorder="0" applyAlignment="0" applyProtection="0"/>
    <xf numFmtId="0" fontId="59" fillId="10" borderId="11" applyNumberFormat="0" applyAlignment="0" applyProtection="0"/>
    <xf numFmtId="0" fontId="59" fillId="10" borderId="11" applyNumberFormat="0" applyAlignment="0" applyProtection="0"/>
    <xf numFmtId="0" fontId="26" fillId="27" borderId="0" applyNumberFormat="0" applyBorder="0">
      <alignment horizontal="center"/>
      <protection locked="0"/>
    </xf>
    <xf numFmtId="171" fontId="28" fillId="0" borderId="0" applyFill="0" applyBorder="0" applyAlignment="0"/>
    <xf numFmtId="167" fontId="27" fillId="0" borderId="0" applyFill="0" applyBorder="0" applyAlignment="0"/>
    <xf numFmtId="171" fontId="28" fillId="0" borderId="0" applyFill="0" applyBorder="0" applyAlignment="0"/>
    <xf numFmtId="172" fontId="27" fillId="0" borderId="0" applyFill="0" applyBorder="0" applyAlignment="0"/>
    <xf numFmtId="167" fontId="27" fillId="0" borderId="0" applyFill="0" applyBorder="0" applyAlignment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20" fillId="0" borderId="0"/>
    <xf numFmtId="0" fontId="61" fillId="27" borderId="0" applyNumberFormat="0" applyBorder="0">
      <alignment horizontal="center"/>
      <protection locked="0"/>
    </xf>
    <xf numFmtId="0" fontId="61" fillId="27" borderId="0" applyNumberFormat="0" applyBorder="0">
      <alignment horizontal="center"/>
      <protection locked="0"/>
    </xf>
    <xf numFmtId="0" fontId="62" fillId="0" borderId="18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4" fillId="0" borderId="0"/>
    <xf numFmtId="37" fontId="65" fillId="0" borderId="0"/>
    <xf numFmtId="0" fontId="66" fillId="0" borderId="0"/>
    <xf numFmtId="182" fontId="67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29" borderId="19" applyNumberFormat="0" applyFont="0" applyAlignment="0" applyProtection="0"/>
    <xf numFmtId="0" fontId="4" fillId="29" borderId="19" applyNumberFormat="0" applyFont="0" applyAlignment="0" applyProtection="0"/>
    <xf numFmtId="0" fontId="4" fillId="29" borderId="19" applyNumberFormat="0" applyFont="0" applyAlignment="0" applyProtection="0"/>
    <xf numFmtId="3" fontId="21" fillId="0" borderId="20" applyBorder="0"/>
    <xf numFmtId="0" fontId="69" fillId="23" borderId="21" applyNumberFormat="0" applyAlignment="0" applyProtection="0"/>
    <xf numFmtId="0" fontId="69" fillId="23" borderId="21" applyNumberFormat="0" applyAlignment="0" applyProtection="0"/>
    <xf numFmtId="0" fontId="47" fillId="0" borderId="0"/>
    <xf numFmtId="10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50" fillId="0" borderId="0">
      <alignment horizontal="right"/>
    </xf>
    <xf numFmtId="49" fontId="21" fillId="0" borderId="0">
      <alignment horizontal="right"/>
    </xf>
    <xf numFmtId="4" fontId="70" fillId="0" borderId="0">
      <alignment horizontal="right"/>
    </xf>
    <xf numFmtId="0" fontId="71" fillId="23" borderId="21" applyNumberFormat="0" applyAlignment="0" applyProtection="0"/>
    <xf numFmtId="4" fontId="26" fillId="4" borderId="21" applyNumberFormat="0" applyProtection="0">
      <alignment vertical="center"/>
    </xf>
    <xf numFmtId="4" fontId="72" fillId="4" borderId="21" applyNumberFormat="0" applyProtection="0">
      <alignment vertical="center"/>
    </xf>
    <xf numFmtId="4" fontId="26" fillId="4" borderId="21" applyNumberFormat="0" applyProtection="0">
      <alignment horizontal="left" vertical="center" indent="1"/>
    </xf>
    <xf numFmtId="4" fontId="26" fillId="4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4" fontId="26" fillId="31" borderId="21" applyNumberFormat="0" applyProtection="0">
      <alignment horizontal="right" vertical="center"/>
    </xf>
    <xf numFmtId="4" fontId="26" fillId="32" borderId="21" applyNumberFormat="0" applyProtection="0">
      <alignment horizontal="right" vertical="center"/>
    </xf>
    <xf numFmtId="4" fontId="26" fillId="33" borderId="21" applyNumberFormat="0" applyProtection="0">
      <alignment horizontal="right" vertical="center"/>
    </xf>
    <xf numFmtId="4" fontId="26" fillId="34" borderId="21" applyNumberFormat="0" applyProtection="0">
      <alignment horizontal="right" vertical="center"/>
    </xf>
    <xf numFmtId="4" fontId="26" fillId="35" borderId="21" applyNumberFormat="0" applyProtection="0">
      <alignment horizontal="right" vertical="center"/>
    </xf>
    <xf numFmtId="4" fontId="26" fillId="36" borderId="21" applyNumberFormat="0" applyProtection="0">
      <alignment horizontal="right" vertical="center"/>
    </xf>
    <xf numFmtId="4" fontId="26" fillId="37" borderId="21" applyNumberFormat="0" applyProtection="0">
      <alignment horizontal="right" vertical="center"/>
    </xf>
    <xf numFmtId="4" fontId="26" fillId="38" borderId="21" applyNumberFormat="0" applyProtection="0">
      <alignment horizontal="right" vertical="center"/>
    </xf>
    <xf numFmtId="4" fontId="26" fillId="39" borderId="21" applyNumberFormat="0" applyProtection="0">
      <alignment horizontal="right" vertical="center"/>
    </xf>
    <xf numFmtId="4" fontId="73" fillId="40" borderId="21" applyNumberFormat="0" applyProtection="0">
      <alignment horizontal="left" vertical="center" indent="1"/>
    </xf>
    <xf numFmtId="4" fontId="26" fillId="41" borderId="22" applyNumberFormat="0" applyProtection="0">
      <alignment horizontal="left" vertical="center" indent="1"/>
    </xf>
    <xf numFmtId="4" fontId="74" fillId="42" borderId="0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4" fontId="26" fillId="41" borderId="21" applyNumberFormat="0" applyProtection="0">
      <alignment horizontal="left" vertical="center" indent="1"/>
    </xf>
    <xf numFmtId="4" fontId="26" fillId="43" borderId="21" applyNumberFormat="0" applyProtection="0">
      <alignment horizontal="left" vertical="center" indent="1"/>
    </xf>
    <xf numFmtId="4" fontId="26" fillId="43" borderId="21" applyNumberFormat="0" applyProtection="0">
      <alignment horizontal="left" vertical="center" indent="1"/>
    </xf>
    <xf numFmtId="0" fontId="4" fillId="43" borderId="21" applyNumberFormat="0" applyProtection="0">
      <alignment horizontal="left" vertical="center" indent="1"/>
    </xf>
    <xf numFmtId="0" fontId="4" fillId="43" borderId="21" applyNumberFormat="0" applyProtection="0">
      <alignment horizontal="left" vertical="center" indent="1"/>
    </xf>
    <xf numFmtId="0" fontId="4" fillId="43" borderId="21" applyNumberFormat="0" applyProtection="0">
      <alignment horizontal="left" vertical="center" indent="1"/>
    </xf>
    <xf numFmtId="0" fontId="4" fillId="43" borderId="21" applyNumberFormat="0" applyProtection="0">
      <alignment horizontal="left" vertical="center" indent="1"/>
    </xf>
    <xf numFmtId="0" fontId="4" fillId="43" borderId="21" applyNumberFormat="0" applyProtection="0">
      <alignment horizontal="left" vertical="center" indent="1"/>
    </xf>
    <xf numFmtId="0" fontId="4" fillId="43" borderId="21" applyNumberFormat="0" applyProtection="0">
      <alignment horizontal="left" vertical="center" indent="1"/>
    </xf>
    <xf numFmtId="0" fontId="4" fillId="44" borderId="21" applyNumberFormat="0" applyProtection="0">
      <alignment horizontal="left" vertical="center" indent="1"/>
    </xf>
    <xf numFmtId="0" fontId="4" fillId="44" borderId="21" applyNumberFormat="0" applyProtection="0">
      <alignment horizontal="left" vertical="center" indent="1"/>
    </xf>
    <xf numFmtId="0" fontId="4" fillId="44" borderId="21" applyNumberFormat="0" applyProtection="0">
      <alignment horizontal="left" vertical="center" indent="1"/>
    </xf>
    <xf numFmtId="0" fontId="4" fillId="44" borderId="21" applyNumberFormat="0" applyProtection="0">
      <alignment horizontal="left" vertical="center" indent="1"/>
    </xf>
    <xf numFmtId="0" fontId="4" fillId="44" borderId="21" applyNumberFormat="0" applyProtection="0">
      <alignment horizontal="left" vertical="center" indent="1"/>
    </xf>
    <xf numFmtId="0" fontId="4" fillId="44" borderId="21" applyNumberFormat="0" applyProtection="0">
      <alignment horizontal="left" vertical="center" indent="1"/>
    </xf>
    <xf numFmtId="0" fontId="4" fillId="25" borderId="21" applyNumberFormat="0" applyProtection="0">
      <alignment horizontal="left" vertical="center" indent="1"/>
    </xf>
    <xf numFmtId="0" fontId="4" fillId="25" borderId="21" applyNumberFormat="0" applyProtection="0">
      <alignment horizontal="left" vertical="center" indent="1"/>
    </xf>
    <xf numFmtId="0" fontId="4" fillId="25" borderId="21" applyNumberFormat="0" applyProtection="0">
      <alignment horizontal="left" vertical="center" indent="1"/>
    </xf>
    <xf numFmtId="0" fontId="4" fillId="25" borderId="21" applyNumberFormat="0" applyProtection="0">
      <alignment horizontal="left" vertical="center" indent="1"/>
    </xf>
    <xf numFmtId="0" fontId="4" fillId="25" borderId="21" applyNumberFormat="0" applyProtection="0">
      <alignment horizontal="left" vertical="center" indent="1"/>
    </xf>
    <xf numFmtId="0" fontId="4" fillId="25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4" fontId="26" fillId="26" borderId="21" applyNumberFormat="0" applyProtection="0">
      <alignment vertical="center"/>
    </xf>
    <xf numFmtId="4" fontId="72" fillId="26" borderId="21" applyNumberFormat="0" applyProtection="0">
      <alignment vertical="center"/>
    </xf>
    <xf numFmtId="4" fontId="26" fillId="26" borderId="21" applyNumberFormat="0" applyProtection="0">
      <alignment horizontal="left" vertical="center" indent="1"/>
    </xf>
    <xf numFmtId="4" fontId="26" fillId="26" borderId="21" applyNumberFormat="0" applyProtection="0">
      <alignment horizontal="left" vertical="center" indent="1"/>
    </xf>
    <xf numFmtId="4" fontId="26" fillId="41" borderId="21" applyNumberFormat="0" applyProtection="0">
      <alignment horizontal="right" vertical="center"/>
    </xf>
    <xf numFmtId="4" fontId="26" fillId="41" borderId="21" applyNumberFormat="0" applyProtection="0">
      <alignment horizontal="right" vertical="center"/>
    </xf>
    <xf numFmtId="4" fontId="72" fillId="41" borderId="21" applyNumberFormat="0" applyProtection="0">
      <alignment horizontal="right" vertical="center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4" fillId="30" borderId="21" applyNumberFormat="0" applyProtection="0">
      <alignment horizontal="left" vertical="center" indent="1"/>
    </xf>
    <xf numFmtId="0" fontId="75" fillId="0" borderId="0"/>
    <xf numFmtId="4" fontId="76" fillId="41" borderId="21" applyNumberFormat="0" applyProtection="0">
      <alignment horizontal="right" vertical="center"/>
    </xf>
    <xf numFmtId="0" fontId="77" fillId="0" borderId="0"/>
    <xf numFmtId="0" fontId="78" fillId="0" borderId="0">
      <alignment horizontal="left"/>
    </xf>
    <xf numFmtId="3" fontId="24" fillId="0" borderId="0"/>
    <xf numFmtId="0" fontId="22" fillId="0" borderId="0"/>
    <xf numFmtId="0" fontId="29" fillId="0" borderId="0"/>
    <xf numFmtId="0" fontId="62" fillId="0" borderId="0"/>
    <xf numFmtId="183" fontId="4" fillId="0" borderId="0" applyFont="0" applyFill="0" applyBorder="0" applyAlignment="0" applyProtection="0"/>
    <xf numFmtId="3" fontId="25" fillId="0" borderId="0" applyNumberFormat="0"/>
    <xf numFmtId="0" fontId="79" fillId="0" borderId="0" applyNumberFormat="0" applyFont="0" applyFill="0" applyBorder="0" applyAlignment="0" applyProtection="0">
      <alignment horizontal="left"/>
      <protection locked="0"/>
    </xf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3" fontId="83" fillId="0" borderId="0"/>
    <xf numFmtId="0" fontId="73" fillId="27" borderId="0" applyNumberFormat="0" applyBorder="0">
      <alignment horizontal="center"/>
      <protection locked="0"/>
    </xf>
    <xf numFmtId="0" fontId="74" fillId="27" borderId="0" applyNumberFormat="0" applyBorder="0">
      <alignment horizontal="left"/>
      <protection locked="0"/>
    </xf>
    <xf numFmtId="0" fontId="26" fillId="27" borderId="0" applyNumberFormat="0" applyBorder="0">
      <alignment horizontal="left"/>
      <protection locked="0"/>
    </xf>
    <xf numFmtId="0" fontId="84" fillId="27" borderId="0" applyNumberFormat="0" applyBorder="0">
      <alignment horizontal="left"/>
      <protection locked="0"/>
    </xf>
    <xf numFmtId="0" fontId="85" fillId="0" borderId="0" applyNumberFormat="0" applyFill="0" applyBorder="0" applyAlignment="0" applyProtection="0"/>
    <xf numFmtId="0" fontId="86" fillId="0" borderId="15" applyNumberFormat="0" applyFill="0" applyAlignment="0" applyProtection="0"/>
    <xf numFmtId="0" fontId="87" fillId="0" borderId="16" applyNumberFormat="0" applyFill="0" applyAlignment="0" applyProtection="0"/>
    <xf numFmtId="0" fontId="48" fillId="0" borderId="17" applyNumberFormat="0" applyFill="0" applyAlignment="0" applyProtection="0"/>
    <xf numFmtId="0" fontId="25" fillId="0" borderId="6">
      <alignment horizontal="right" wrapText="1"/>
    </xf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3" fontId="25" fillId="0" borderId="10" applyNumberFormat="0"/>
    <xf numFmtId="184" fontId="88" fillId="0" borderId="1"/>
    <xf numFmtId="185" fontId="88" fillId="0" borderId="1">
      <alignment horizontal="right"/>
      <protection locked="0"/>
    </xf>
    <xf numFmtId="186" fontId="4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3" fontId="89" fillId="0" borderId="0" applyFont="0" applyFill="0" applyBorder="0" applyProtection="0"/>
    <xf numFmtId="0" fontId="4" fillId="0" borderId="0"/>
    <xf numFmtId="0" fontId="90" fillId="0" borderId="0">
      <alignment vertical="center"/>
    </xf>
    <xf numFmtId="0" fontId="91" fillId="0" borderId="0"/>
    <xf numFmtId="9" fontId="92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9" fontId="9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3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/>
    <xf numFmtId="0" fontId="98" fillId="0" borderId="0"/>
    <xf numFmtId="9" fontId="27" fillId="0" borderId="0" applyFont="0" applyFill="0" applyBorder="0" applyAlignment="0" applyProtection="0"/>
    <xf numFmtId="0" fontId="99" fillId="0" borderId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187" fontId="10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101" fillId="0" borderId="0"/>
    <xf numFmtId="14" fontId="22" fillId="0" borderId="0" applyNumberForma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103" fillId="7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5" fillId="0" borderId="0"/>
    <xf numFmtId="0" fontId="22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90" fillId="0" borderId="0">
      <alignment vertical="center"/>
    </xf>
    <xf numFmtId="182" fontId="27" fillId="0" borderId="0"/>
    <xf numFmtId="0" fontId="106" fillId="0" borderId="0"/>
    <xf numFmtId="0" fontId="22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15" applyNumberFormat="0" applyFill="0" applyAlignment="0" applyProtection="0">
      <alignment vertical="center"/>
    </xf>
    <xf numFmtId="0" fontId="109" fillId="0" borderId="16" applyNumberFormat="0" applyFill="0" applyAlignment="0" applyProtection="0">
      <alignment vertical="center"/>
    </xf>
    <xf numFmtId="0" fontId="110" fillId="0" borderId="1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0" fontId="90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38" fontId="94" fillId="0" borderId="0" applyFont="0" applyFill="0" applyBorder="0" applyAlignment="0" applyProtection="0"/>
    <xf numFmtId="38" fontId="92" fillId="0" borderId="0" applyFont="0" applyFill="0" applyBorder="0" applyAlignment="0" applyProtection="0">
      <alignment vertical="center"/>
    </xf>
    <xf numFmtId="38" fontId="9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38" fontId="95" fillId="0" borderId="0" applyFont="0" applyFill="0" applyBorder="0" applyAlignment="0" applyProtection="0"/>
    <xf numFmtId="38" fontId="95" fillId="0" borderId="0" applyFont="0" applyFill="0" applyBorder="0" applyAlignment="0" applyProtection="0"/>
    <xf numFmtId="38" fontId="93" fillId="0" borderId="0" applyFont="0" applyFill="0" applyBorder="0" applyAlignment="0" applyProtection="0">
      <alignment vertical="center"/>
    </xf>
    <xf numFmtId="38" fontId="9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92" fillId="0" borderId="0" applyFont="0" applyFill="0" applyBorder="0" applyAlignment="0" applyProtection="0">
      <alignment vertical="center"/>
    </xf>
    <xf numFmtId="38" fontId="94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11" fillId="24" borderId="12" applyNumberFormat="0" applyAlignment="0" applyProtection="0">
      <alignment vertical="center"/>
    </xf>
    <xf numFmtId="0" fontId="22" fillId="0" borderId="0"/>
    <xf numFmtId="0" fontId="93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3" fillId="0" borderId="0">
      <alignment vertical="center"/>
    </xf>
    <xf numFmtId="0" fontId="22" fillId="0" borderId="0"/>
    <xf numFmtId="0" fontId="112" fillId="0" borderId="0">
      <alignment vertical="center"/>
    </xf>
    <xf numFmtId="0" fontId="4" fillId="0" borderId="0"/>
    <xf numFmtId="0" fontId="93" fillId="0" borderId="0">
      <alignment vertical="center"/>
    </xf>
    <xf numFmtId="0" fontId="4" fillId="0" borderId="0"/>
    <xf numFmtId="0" fontId="4" fillId="0" borderId="0"/>
    <xf numFmtId="0" fontId="22" fillId="0" borderId="0"/>
    <xf numFmtId="0" fontId="93" fillId="0" borderId="0">
      <alignment vertical="center"/>
    </xf>
    <xf numFmtId="0" fontId="22" fillId="0" borderId="0"/>
    <xf numFmtId="0" fontId="93" fillId="0" borderId="0">
      <alignment vertical="center"/>
    </xf>
    <xf numFmtId="0" fontId="94" fillId="0" borderId="0"/>
    <xf numFmtId="0" fontId="22" fillId="0" borderId="0"/>
    <xf numFmtId="0" fontId="113" fillId="0" borderId="23" applyNumberFormat="0" applyFill="0" applyAlignment="0" applyProtection="0">
      <alignment vertical="center"/>
    </xf>
    <xf numFmtId="0" fontId="100" fillId="29" borderId="19" applyNumberFormat="0" applyFont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6" fillId="23" borderId="11" applyNumberFormat="0" applyAlignment="0" applyProtection="0">
      <alignment vertical="center"/>
    </xf>
    <xf numFmtId="0" fontId="22" fillId="0" borderId="0" applyFont="0" applyFill="0"/>
    <xf numFmtId="189" fontId="100" fillId="0" borderId="0" applyFon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118" fillId="10" borderId="11" applyNumberFormat="0" applyAlignment="0" applyProtection="0">
      <alignment vertical="center"/>
    </xf>
    <xf numFmtId="0" fontId="119" fillId="23" borderId="21" applyNumberFormat="0" applyAlignment="0" applyProtection="0">
      <alignment vertical="center"/>
    </xf>
    <xf numFmtId="0" fontId="120" fillId="28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90" fontId="90" fillId="0" borderId="0" applyFont="0" applyFill="0" applyBorder="0" applyAlignment="0" applyProtection="0"/>
    <xf numFmtId="190" fontId="92" fillId="0" borderId="0" applyFont="0" applyFill="0" applyBorder="0" applyAlignment="0" applyProtection="0">
      <alignment vertical="center"/>
    </xf>
    <xf numFmtId="0" fontId="121" fillId="0" borderId="13" applyNumberFormat="0" applyFill="0" applyAlignment="0" applyProtection="0">
      <alignment vertical="center"/>
    </xf>
    <xf numFmtId="9" fontId="2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4" fontId="10" fillId="0" borderId="1" xfId="13" applyNumberFormat="1" applyFont="1" applyBorder="1" applyAlignment="1">
      <alignment horizontal="center" vertical="center" wrapText="1"/>
    </xf>
    <xf numFmtId="0" fontId="10" fillId="0" borderId="1" xfId="13" applyFont="1" applyBorder="1" applyAlignment="1">
      <alignment horizontal="center" vertical="center" wrapText="1"/>
    </xf>
    <xf numFmtId="165" fontId="10" fillId="0" borderId="0" xfId="15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14" fontId="10" fillId="0" borderId="3" xfId="13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8" fillId="0" borderId="1" xfId="9" applyFont="1" applyFill="1" applyBorder="1" applyAlignment="1" applyProtection="1">
      <alignment horizontal="center" vertical="center" wrapText="1"/>
    </xf>
    <xf numFmtId="0" fontId="10" fillId="0" borderId="1" xfId="9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10" fillId="2" borderId="1" xfId="13" applyNumberFormat="1" applyFont="1" applyFill="1" applyBorder="1" applyAlignment="1">
      <alignment horizontal="center" vertical="center" wrapText="1"/>
    </xf>
    <xf numFmtId="14" fontId="10" fillId="0" borderId="5" xfId="13" applyNumberFormat="1" applyFont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0" fontId="10" fillId="0" borderId="3" xfId="9" applyFont="1" applyFill="1" applyBorder="1" applyAlignment="1" applyProtection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8" fillId="2" borderId="1" xfId="27" applyFont="1" applyFill="1" applyBorder="1" applyAlignment="1">
      <alignment horizontal="center" vertical="center" wrapText="1"/>
    </xf>
    <xf numFmtId="0" fontId="10" fillId="2" borderId="1" xfId="656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3" fillId="0" borderId="1" xfId="9" applyFont="1" applyFill="1" applyBorder="1" applyAlignment="1" applyProtection="1">
      <alignment horizontal="center" vertical="center" wrapText="1"/>
    </xf>
    <xf numFmtId="0" fontId="124" fillId="0" borderId="1" xfId="9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26" applyFont="1" applyBorder="1" applyAlignment="1">
      <alignment horizontal="center" vertical="center" wrapText="1"/>
    </xf>
    <xf numFmtId="0" fontId="10" fillId="0" borderId="5" xfId="26" applyFont="1" applyBorder="1" applyAlignment="1">
      <alignment horizontal="center" vertical="center" wrapText="1"/>
    </xf>
    <xf numFmtId="165" fontId="10" fillId="0" borderId="1" xfId="26" applyNumberFormat="1" applyFont="1" applyBorder="1" applyAlignment="1">
      <alignment horizontal="center" vertical="center" wrapText="1"/>
    </xf>
    <xf numFmtId="164" fontId="10" fillId="0" borderId="1" xfId="26" applyNumberFormat="1" applyFont="1" applyBorder="1" applyAlignment="1">
      <alignment horizontal="center" vertical="center" wrapText="1"/>
    </xf>
    <xf numFmtId="0" fontId="10" fillId="0" borderId="3" xfId="26" applyFont="1" applyBorder="1" applyAlignment="1">
      <alignment horizontal="center" vertical="center" wrapText="1"/>
    </xf>
    <xf numFmtId="165" fontId="10" fillId="0" borderId="3" xfId="26" applyNumberFormat="1" applyFont="1" applyBorder="1" applyAlignment="1">
      <alignment horizontal="center" vertical="center" wrapText="1"/>
    </xf>
    <xf numFmtId="0" fontId="10" fillId="2" borderId="1" xfId="26" applyFont="1" applyFill="1" applyBorder="1" applyAlignment="1">
      <alignment horizontal="center" vertical="center" wrapText="1"/>
    </xf>
    <xf numFmtId="14" fontId="10" fillId="2" borderId="1" xfId="26" applyNumberFormat="1" applyFont="1" applyFill="1" applyBorder="1" applyAlignment="1">
      <alignment horizontal="center" vertical="center" wrapText="1"/>
    </xf>
    <xf numFmtId="165" fontId="10" fillId="2" borderId="1" xfId="26" applyNumberFormat="1" applyFont="1" applyFill="1" applyBorder="1" applyAlignment="1">
      <alignment horizontal="center" vertical="center" wrapText="1"/>
    </xf>
    <xf numFmtId="0" fontId="18" fillId="0" borderId="1" xfId="26" applyFont="1" applyBorder="1" applyAlignment="1">
      <alignment horizontal="center" vertical="center" wrapText="1"/>
    </xf>
    <xf numFmtId="0" fontId="8" fillId="0" borderId="4" xfId="26" applyFont="1" applyBorder="1" applyAlignment="1">
      <alignment horizontal="center" vertical="center" wrapText="1"/>
    </xf>
    <xf numFmtId="0" fontId="8" fillId="0" borderId="1" xfId="26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14" fontId="10" fillId="0" borderId="24" xfId="0" applyNumberFormat="1" applyFont="1" applyBorder="1" applyAlignment="1">
      <alignment horizontal="center" vertical="center" wrapText="1"/>
    </xf>
    <xf numFmtId="8" fontId="10" fillId="2" borderId="1" xfId="0" applyNumberFormat="1" applyFont="1" applyFill="1" applyBorder="1" applyAlignment="1">
      <alignment horizontal="center" vertical="center" wrapText="1"/>
    </xf>
    <xf numFmtId="165" fontId="10" fillId="2" borderId="3" xfId="26" applyNumberFormat="1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8" fontId="10" fillId="2" borderId="3" xfId="0" applyNumberFormat="1" applyFont="1" applyFill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</cellXfs>
  <cellStyles count="663">
    <cellStyle name="_（RA)Di-C1 CPP 1st with cost" xfId="35" xr:uid="{00000000-0005-0000-0000-000000000000}"/>
    <cellStyle name="_(RAC)Di-C1 1st Offer" xfId="36" xr:uid="{00000000-0005-0000-0000-000001000000}"/>
    <cellStyle name="_(RE)Di-C1 1st Offer" xfId="37" xr:uid="{00000000-0005-0000-0000-000002000000}"/>
    <cellStyle name="_【01】　表紙・改訂表" xfId="38" xr:uid="{00000000-0005-0000-0000-000003000000}"/>
    <cellStyle name="_■A1AR317S(SYS)-0902_型手試作改造部品リスト" xfId="39" xr:uid="{00000000-0005-0000-0000-000004000000}"/>
    <cellStyle name="_●07F期MXﾌﾟﾛｼﾞｪｸﾄ計画●" xfId="40" xr:uid="{00000000-0005-0000-0000-000005000000}"/>
    <cellStyle name="_☆ＡｎｄｒｏｍｅｄａⅡＲ技術コスト見積り090127" xfId="41" xr:uid="{00000000-0005-0000-0000-000006000000}"/>
    <cellStyle name="_★ＡｎｄｒｏｍｅｄａⅡＲ技術コスト見積り見直し090207" xfId="42" xr:uid="{00000000-0005-0000-0000-000007000000}"/>
    <cellStyle name="_※ＰｅｇⅢ-Ｌ金型進捗管理表" xfId="43" xr:uid="{00000000-0005-0000-0000-000008000000}"/>
    <cellStyle name="_05_02_22seibi2" xfId="44" xr:uid="{00000000-0005-0000-0000-000009000000}"/>
    <cellStyle name="_06LSMTLコスト検討会" xfId="45" xr:uid="{00000000-0005-0000-0000-00000A000000}"/>
    <cellStyle name="_070522村田_CFil" xfId="46" xr:uid="{00000000-0005-0000-0000-00000B000000}"/>
    <cellStyle name="_0707出張報告更新070727" xfId="47" xr:uid="{00000000-0005-0000-0000-00000C000000}"/>
    <cellStyle name="_071126海外出張" xfId="48" xr:uid="{00000000-0005-0000-0000-00000D000000}"/>
    <cellStyle name="_071214重点" xfId="49" xr:uid="{00000000-0005-0000-0000-00000E000000}"/>
    <cellStyle name="_07L機種リスト(Ver-2）担当修正　マイクロサミット関連" xfId="50" xr:uid="{00000000-0005-0000-0000-00000F000000}"/>
    <cellStyle name="_07L機種リスト(Ver-2）担当修正　丸文関連" xfId="51" xr:uid="{00000000-0005-0000-0000-000010000000}"/>
    <cellStyle name="_07L機種リスト(Ver-2）担当修正　兼松関連" xfId="52" xr:uid="{00000000-0005-0000-0000-000011000000}"/>
    <cellStyle name="_07L機種リスト(Ver-2）担当修正　内需関連 IC" xfId="53" xr:uid="{00000000-0005-0000-0000-000012000000}"/>
    <cellStyle name="_07L機種リスト(Ver-2）担当修正　宝永関連" xfId="54" xr:uid="{00000000-0005-0000-0000-000013000000}"/>
    <cellStyle name="_07L機種リスト(Ver-2）担当修正　松下関連" xfId="55" xr:uid="{00000000-0005-0000-0000-000014000000}"/>
    <cellStyle name="_07年上期4～9月インジケーション送付版　イノマイクロ上海" xfId="56" xr:uid="{00000000-0005-0000-0000-000015000000}"/>
    <cellStyle name="_08_3月度重点資料_080319" xfId="57" xr:uid="{00000000-0005-0000-0000-000016000000}"/>
    <cellStyle name="_080126重点(野口）1" xfId="58" xr:uid="{00000000-0005-0000-0000-000017000000}"/>
    <cellStyle name="_08年上期DS1～6月インジケーションミネベア" xfId="59" xr:uid="{00000000-0005-0000-0000-000018000000}"/>
    <cellStyle name="_08年上期DS1～6月インジケーション村田製作所" xfId="60" xr:uid="{00000000-0005-0000-0000-000019000000}"/>
    <cellStyle name="_08年上期DS1～6月インジケーション松下電器" xfId="61" xr:uid="{00000000-0005-0000-0000-00001A000000}"/>
    <cellStyle name="_08年上期DS1～6月インジケーション松下青島" xfId="62" xr:uid="{00000000-0005-0000-0000-00001B000000}"/>
    <cellStyle name="_08年上期コストダウン案（シャープドキュメント様）" xfId="63" xr:uid="{00000000-0005-0000-0000-00001C000000}"/>
    <cellStyle name="_2007下期　経営計画基準" xfId="64" xr:uid="{00000000-0005-0000-0000-00001D000000}"/>
    <cellStyle name="_2007下期CD試算まとめ(2007年5月27日)" xfId="65" xr:uid="{00000000-0005-0000-0000-00001E000000}"/>
    <cellStyle name="_2007年下期O分会計画表" xfId="66" xr:uid="{00000000-0005-0000-0000-00001F000000}"/>
    <cellStyle name="_2007年下期O分会計画表1" xfId="67" xr:uid="{00000000-0005-0000-0000-000020000000}"/>
    <cellStyle name="_20080226 PASTELｻﾌﾟﾗｲ見積り連絡書" xfId="68" xr:uid="{00000000-0005-0000-0000-000021000000}"/>
    <cellStyle name="_3 Yr Plan A Nov 11 09" xfId="69" xr:uid="{00000000-0005-0000-0000-000022000000}"/>
    <cellStyle name="_3 Yr Plan B Nov 11 09" xfId="70" xr:uid="{00000000-0005-0000-0000-000023000000}"/>
    <cellStyle name="_AND2-L 定着変更点まとめ090115" xfId="71" xr:uid="{00000000-0005-0000-0000-000024000000}"/>
    <cellStyle name="_Andro2R_高圧仕様抜粋" xfId="72" xr:uid="{00000000-0005-0000-0000-000025000000}"/>
    <cellStyle name="_ASD MODIFIED  Service Revenue Forecast - till 2012-1(101109)" xfId="73" xr:uid="{00000000-0005-0000-0000-000026000000}"/>
    <cellStyle name="_Book4" xfId="74" xr:uid="{00000000-0005-0000-0000-000027000000}"/>
    <cellStyle name="_CIF Support Request Tender E-Utile（事業部依頼） (2)" xfId="75" xr:uid="{00000000-0005-0000-0000-000028000000}"/>
    <cellStyle name="_CPP Concept for V-C2" xfId="76" xr:uid="{00000000-0005-0000-0000-000029000000}"/>
    <cellStyle name="_DD Plan 2007-2012 WITH ACT FH07- 16-10-07" xfId="77" xr:uid="{00000000-0005-0000-0000-00002A000000}"/>
    <cellStyle name="_Demand Forecast- GARTNER May06" xfId="78" xr:uid="{00000000-0005-0000-0000-00002B000000}"/>
    <cellStyle name="_Diana CPC Calculations" xfId="79" xr:uid="{00000000-0005-0000-0000-00002C000000}"/>
    <cellStyle name="_Doc'mt Report - FH-06-updated 01 07 06" xfId="80" xr:uid="{00000000-0005-0000-0000-00002D000000}"/>
    <cellStyle name="_Doc'mt Report - FH-06-updated 01 07 06 (2)" xfId="81" xr:uid="{00000000-0005-0000-0000-00002E000000}"/>
    <cellStyle name="_Doc'mt Systems Sales Strategy updated 17.4" xfId="82" xr:uid="{00000000-0005-0000-0000-00002F000000}"/>
    <cellStyle name="_Documentsale(DD vs total)-ASD" xfId="83" xr:uid="{00000000-0005-0000-0000-000030000000}"/>
    <cellStyle name="_DS Manpower Support FH08 Budget Prop" xfId="84" xr:uid="{00000000-0005-0000-0000-000031000000}"/>
    <cellStyle name="_DS Manpower Support FH08 Budget rev 1" xfId="85" xr:uid="{00000000-0005-0000-0000-000032000000}"/>
    <cellStyle name="_DS Manpower Support FH09 Budget Proposed Worksheet" xfId="86" xr:uid="{00000000-0005-0000-0000-000033000000}"/>
    <cellStyle name="_DS Manpower Support LH08 Budget Proposed" xfId="87" xr:uid="{00000000-0005-0000-0000-000034000000}"/>
    <cellStyle name="_DS Manpower Support-LH06 Expted  FH07 Propsed 4 1 07" xfId="88" xr:uid="{00000000-0005-0000-0000-000035000000}"/>
    <cellStyle name="_DS Manpower Support-LH07 Budget (6)" xfId="89" xr:uid="{00000000-0005-0000-0000-000036000000}"/>
    <cellStyle name="_Jaguar系見込台数 (3)" xfId="90" xr:uid="{00000000-0005-0000-0000-000037000000}"/>
    <cellStyle name="_JupiterⅢ_DC電源構想_080902" xfId="91" xr:uid="{00000000-0005-0000-0000-000038000000}"/>
    <cellStyle name="_Manpower Support Request-FH10" xfId="92" xr:uid="{00000000-0005-0000-0000-000039000000}"/>
    <cellStyle name="_MARKET DEMAND ANALYSIS-2012-2010-07" xfId="93" xr:uid="{00000000-0005-0000-0000-00003A000000}"/>
    <cellStyle name="_MFP 09LH DRAFT ver 20 J" xfId="94" xr:uid="{00000000-0005-0000-0000-00003B000000}"/>
    <cellStyle name="_M-G1 CPP (EU I)" xfId="95" xr:uid="{00000000-0005-0000-0000-00003C000000}"/>
    <cellStyle name="_MP C6000-7500" xfId="96" xr:uid="{00000000-0005-0000-0000-00003D000000}"/>
    <cellStyle name="_MX2プロジェクト計画書0910" xfId="97" xr:uid="{00000000-0005-0000-0000-00003E000000}"/>
    <cellStyle name="_MXﾌﾟﾛｼﾞｪｸﾄ各分科会12月報告(指示事項追加）" xfId="98" xr:uid="{00000000-0005-0000-0000-00003F000000}"/>
    <cellStyle name="_MXﾌﾟﾛｼﾞｪｸﾄ各分科会3月報告(指示事項追加）" xfId="99" xr:uid="{00000000-0005-0000-0000-000040000000}"/>
    <cellStyle name="_MXﾌﾟﾛｼﾞｪｸﾄ各分科会4-5月報告(指示事項追加）" xfId="100" xr:uid="{00000000-0005-0000-0000-000041000000}"/>
    <cellStyle name="_MXﾌﾟﾛｼﾞｪｸﾄ各分科会6月報告(指示事項追加）" xfId="101" xr:uid="{00000000-0005-0000-0000-000042000000}"/>
    <cellStyle name="_MX各分科会計画表" xfId="102" xr:uid="{00000000-0005-0000-0000-000043000000}"/>
    <cellStyle name="_P3L電源ﾌﾞﾛｯｸ図 (2)" xfId="103" xr:uid="{00000000-0005-0000-0000-000044000000}"/>
    <cellStyle name="_PASTEL　CJコスト一覧 " xfId="104" xr:uid="{00000000-0005-0000-0000-000045000000}"/>
    <cellStyle name="_Pegasus3Light個別採算報告1月（完了）" xfId="105" xr:uid="{00000000-0005-0000-0000-000046000000}"/>
    <cellStyle name="_Pegasus3Light個別採算報告2月（完了）" xfId="106" xr:uid="{00000000-0005-0000-0000-000047000000}"/>
    <cellStyle name="_PEGASUSⅢ LIGHT３月報告" xfId="107" xr:uid="{00000000-0005-0000-0000-000048000000}"/>
    <cellStyle name="_Personnel Expenses- New" xfId="108" xr:uid="{00000000-0005-0000-0000-000049000000}"/>
    <cellStyle name="_SBI Business Expansion Plan-LH'07-Data" xfId="109" xr:uid="{00000000-0005-0000-0000-00004A000000}"/>
    <cellStyle name="_SCEE Tender_チェコCivil Service_110302(経営管理送付)" xfId="110" xr:uid="{00000000-0005-0000-0000-00004B000000}"/>
    <cellStyle name="_SCEE Tender_トルコSiseCam_110317(経営管理送付)" xfId="111" xr:uid="{00000000-0005-0000-0000-00004C000000}"/>
    <cellStyle name="_SEF MFP 10FH DRAFT ver.14 J_100122" xfId="112" xr:uid="{00000000-0005-0000-0000-00004D000000}"/>
    <cellStyle name="_SEGA MFP 10FH Worksheet ver1 1_100112" xfId="113" xr:uid="{00000000-0005-0000-0000-00004E000000}"/>
    <cellStyle name="_Service Revenue Forecast upto 2012,21-10-07-ASD" xfId="114" xr:uid="{00000000-0005-0000-0000-00004F000000}"/>
    <cellStyle name="_イノテック" xfId="115" xr:uid="{00000000-0005-0000-0000-000050000000}"/>
    <cellStyle name="_サウジ内務省(2009.3.10)" xfId="116" xr:uid="{00000000-0005-0000-0000-000051000000}"/>
    <cellStyle name="_テアダウンプロジェクト報告 200611301" xfId="117" xr:uid="{00000000-0005-0000-0000-000052000000}"/>
    <cellStyle name="_デガンゾ市ホール(2009.3.13)" xfId="118" xr:uid="{00000000-0005-0000-0000-000053000000}"/>
    <cellStyle name="_ニチコン" xfId="119" xr:uid="{00000000-0005-0000-0000-000054000000}"/>
    <cellStyle name="_ニチコン　06年～2010年まとめ" xfId="120" xr:uid="{00000000-0005-0000-0000-000055000000}"/>
    <cellStyle name="_ニチコン面談資料" xfId="121" xr:uid="{00000000-0005-0000-0000-000056000000}"/>
    <cellStyle name="_ポスエロ市役所(2010.2.16)" xfId="122" xr:uid="{00000000-0005-0000-0000-000057000000}"/>
    <cellStyle name="_ポスエロ市役所見直し(2010.2.22)" xfId="123" xr:uid="{00000000-0005-0000-0000-000058000000}"/>
    <cellStyle name="_ﾐﾈﾍﾞｱ面談資料" xfId="124" xr:uid="{00000000-0005-0000-0000-000059000000}"/>
    <cellStyle name="_メモリ" xfId="125" xr:uid="{00000000-0005-0000-0000-00005A000000}"/>
    <cellStyle name="_上海丸文" xfId="126" xr:uid="{00000000-0005-0000-0000-00005B000000}"/>
    <cellStyle name="_内需IC" xfId="127" xr:uid="{00000000-0005-0000-0000-00005C000000}"/>
    <cellStyle name="_分科会D：11月分VE実績 " xfId="128" xr:uid="{00000000-0005-0000-0000-00005D000000}"/>
    <cellStyle name="_原点回帰PJ計画表2" xfId="129" xr:uid="{00000000-0005-0000-0000-00005E000000}"/>
    <cellStyle name="_村田" xfId="130" xr:uid="{00000000-0005-0000-0000-00005F000000}"/>
    <cellStyle name="_村田 06年～2010年まとめ" xfId="131" xr:uid="{00000000-0005-0000-0000-000060000000}"/>
    <cellStyle name="_村田製作所" xfId="132" xr:uid="{00000000-0005-0000-0000-000061000000}"/>
    <cellStyle name="_松下" xfId="133" xr:uid="{00000000-0005-0000-0000-000062000000}"/>
    <cellStyle name="_松下　06年～2010年まとめ" xfId="134" xr:uid="{00000000-0005-0000-0000-000063000000}"/>
    <cellStyle name="_松下　面談資料" xfId="135" xr:uid="{00000000-0005-0000-0000-000064000000}"/>
    <cellStyle name="_第2次　金型投資決裁　引当検討" xfId="136" xr:uid="{00000000-0005-0000-0000-000065000000}"/>
    <cellStyle name="_聖美見積041202" xfId="137" xr:uid="{00000000-0005-0000-0000-000066000000}"/>
    <cellStyle name="_進捗状況連絡07JUL30現在" xfId="138" xr:uid="{00000000-0005-0000-0000-000067000000}"/>
    <cellStyle name="_進捗状況連絡07MAY9現在" xfId="139" xr:uid="{00000000-0005-0000-0000-000068000000}"/>
    <cellStyle name="_都築電産" xfId="140" xr:uid="{00000000-0005-0000-0000-000069000000}"/>
    <cellStyle name="_金型引当表　" xfId="141" xr:uid="{00000000-0005-0000-0000-00006A000000}"/>
    <cellStyle name="_電源07年上期" xfId="142" xr:uid="{00000000-0005-0000-0000-00006B000000}"/>
    <cellStyle name="_電源07年下期" xfId="143" xr:uid="{00000000-0005-0000-0000-00006C000000}"/>
    <cellStyle name="_面談資料Ⅲ" xfId="144" xr:uid="{00000000-0005-0000-0000-00006D000000}"/>
    <cellStyle name="W_99L -Plan 4)_LT99BP" xfId="145" xr:uid="{00000000-0005-0000-0000-00006E000000}"/>
    <cellStyle name="0,0_x000d__x000a_NA_x000d__x000a_" xfId="146" xr:uid="{00000000-0005-0000-0000-00006F000000}"/>
    <cellStyle name="1" xfId="147" xr:uid="{00000000-0005-0000-0000-000070000000}"/>
    <cellStyle name="１" xfId="148" xr:uid="{00000000-0005-0000-0000-000071000000}"/>
    <cellStyle name="１_13)DVUN（同梱）" xfId="149" xr:uid="{00000000-0005-0000-0000-000072000000}"/>
    <cellStyle name="20% - Accent1 2" xfId="150" xr:uid="{00000000-0005-0000-0000-000073000000}"/>
    <cellStyle name="20% - Accent1 3" xfId="151" xr:uid="{00000000-0005-0000-0000-000074000000}"/>
    <cellStyle name="20% - Accent2 2" xfId="152" xr:uid="{00000000-0005-0000-0000-000075000000}"/>
    <cellStyle name="20% - Accent2 3" xfId="153" xr:uid="{00000000-0005-0000-0000-000076000000}"/>
    <cellStyle name="20% - Accent3 2" xfId="154" xr:uid="{00000000-0005-0000-0000-000077000000}"/>
    <cellStyle name="20% - Accent3 3" xfId="155" xr:uid="{00000000-0005-0000-0000-000078000000}"/>
    <cellStyle name="20% - Accent4 2" xfId="156" xr:uid="{00000000-0005-0000-0000-000079000000}"/>
    <cellStyle name="20% - Accent4 3" xfId="157" xr:uid="{00000000-0005-0000-0000-00007A000000}"/>
    <cellStyle name="20% - Accent5 2" xfId="158" xr:uid="{00000000-0005-0000-0000-00007B000000}"/>
    <cellStyle name="20% - Accent5 3" xfId="159" xr:uid="{00000000-0005-0000-0000-00007C000000}"/>
    <cellStyle name="20% - Accent6 2" xfId="160" xr:uid="{00000000-0005-0000-0000-00007D000000}"/>
    <cellStyle name="20% - Accent6 3" xfId="161" xr:uid="{00000000-0005-0000-0000-00007E000000}"/>
    <cellStyle name="20% - Énfasis1" xfId="162" xr:uid="{00000000-0005-0000-0000-00007F000000}"/>
    <cellStyle name="20% - Énfasis2" xfId="163" xr:uid="{00000000-0005-0000-0000-000080000000}"/>
    <cellStyle name="20% - Énfasis3" xfId="164" xr:uid="{00000000-0005-0000-0000-000081000000}"/>
    <cellStyle name="20% - Énfasis4" xfId="165" xr:uid="{00000000-0005-0000-0000-000082000000}"/>
    <cellStyle name="20% - Énfasis5" xfId="166" xr:uid="{00000000-0005-0000-0000-000083000000}"/>
    <cellStyle name="20% - Énfasis6" xfId="167" xr:uid="{00000000-0005-0000-0000-000084000000}"/>
    <cellStyle name="20% - 强调文字颜色 1" xfId="168" xr:uid="{00000000-0005-0000-0000-000085000000}"/>
    <cellStyle name="20% - 强调文字颜色 2" xfId="169" xr:uid="{00000000-0005-0000-0000-000086000000}"/>
    <cellStyle name="20% - 强调文字颜色 3" xfId="170" xr:uid="{00000000-0005-0000-0000-000087000000}"/>
    <cellStyle name="20% - 强调文字颜色 4" xfId="171" xr:uid="{00000000-0005-0000-0000-000088000000}"/>
    <cellStyle name="20% - 强调文字颜色 5" xfId="172" xr:uid="{00000000-0005-0000-0000-000089000000}"/>
    <cellStyle name="20% - 强调文字颜色 6" xfId="173" xr:uid="{00000000-0005-0000-0000-00008A000000}"/>
    <cellStyle name="3?1a_Sheet1" xfId="174" xr:uid="{00000000-0005-0000-0000-00008B000000}"/>
    <cellStyle name="40% - Accent1 2" xfId="175" xr:uid="{00000000-0005-0000-0000-00008C000000}"/>
    <cellStyle name="40% - Accent1 3" xfId="176" xr:uid="{00000000-0005-0000-0000-00008D000000}"/>
    <cellStyle name="40% - Accent2 2" xfId="177" xr:uid="{00000000-0005-0000-0000-00008E000000}"/>
    <cellStyle name="40% - Accent2 3" xfId="178" xr:uid="{00000000-0005-0000-0000-00008F000000}"/>
    <cellStyle name="40% - Accent3 2" xfId="179" xr:uid="{00000000-0005-0000-0000-000090000000}"/>
    <cellStyle name="40% - Accent3 3" xfId="180" xr:uid="{00000000-0005-0000-0000-000091000000}"/>
    <cellStyle name="40% - Accent4 2" xfId="181" xr:uid="{00000000-0005-0000-0000-000092000000}"/>
    <cellStyle name="40% - Accent4 3" xfId="182" xr:uid="{00000000-0005-0000-0000-000093000000}"/>
    <cellStyle name="40% - Accent5 2" xfId="183" xr:uid="{00000000-0005-0000-0000-000094000000}"/>
    <cellStyle name="40% - Accent5 3" xfId="184" xr:uid="{00000000-0005-0000-0000-000095000000}"/>
    <cellStyle name="40% - Accent6 2" xfId="185" xr:uid="{00000000-0005-0000-0000-000096000000}"/>
    <cellStyle name="40% - Accent6 3" xfId="186" xr:uid="{00000000-0005-0000-0000-000097000000}"/>
    <cellStyle name="40% - Énfasis1" xfId="187" xr:uid="{00000000-0005-0000-0000-000098000000}"/>
    <cellStyle name="40% - Énfasis2" xfId="188" xr:uid="{00000000-0005-0000-0000-000099000000}"/>
    <cellStyle name="40% - Énfasis3" xfId="189" xr:uid="{00000000-0005-0000-0000-00009A000000}"/>
    <cellStyle name="40% - Énfasis4" xfId="190" xr:uid="{00000000-0005-0000-0000-00009B000000}"/>
    <cellStyle name="40% - Énfasis5" xfId="191" xr:uid="{00000000-0005-0000-0000-00009C000000}"/>
    <cellStyle name="40% - Énfasis6" xfId="192" xr:uid="{00000000-0005-0000-0000-00009D000000}"/>
    <cellStyle name="40% - 强调文字颜色 1" xfId="193" xr:uid="{00000000-0005-0000-0000-00009E000000}"/>
    <cellStyle name="40% - 强调文字颜色 2" xfId="194" xr:uid="{00000000-0005-0000-0000-00009F000000}"/>
    <cellStyle name="40% - 强调文字颜色 3" xfId="195" xr:uid="{00000000-0005-0000-0000-0000A0000000}"/>
    <cellStyle name="40% - 强调文字颜色 4" xfId="196" xr:uid="{00000000-0005-0000-0000-0000A1000000}"/>
    <cellStyle name="40% - 强调文字颜色 5" xfId="197" xr:uid="{00000000-0005-0000-0000-0000A2000000}"/>
    <cellStyle name="40% - 强调文字颜色 6" xfId="198" xr:uid="{00000000-0005-0000-0000-0000A3000000}"/>
    <cellStyle name="60% - Accent1 2" xfId="199" xr:uid="{00000000-0005-0000-0000-0000A4000000}"/>
    <cellStyle name="60% - Accent1 3" xfId="200" xr:uid="{00000000-0005-0000-0000-0000A5000000}"/>
    <cellStyle name="60% - Accent2 2" xfId="201" xr:uid="{00000000-0005-0000-0000-0000A6000000}"/>
    <cellStyle name="60% - Accent2 3" xfId="202" xr:uid="{00000000-0005-0000-0000-0000A7000000}"/>
    <cellStyle name="60% - Accent3 2" xfId="203" xr:uid="{00000000-0005-0000-0000-0000A8000000}"/>
    <cellStyle name="60% - Accent3 3" xfId="204" xr:uid="{00000000-0005-0000-0000-0000A9000000}"/>
    <cellStyle name="60% - Accent4 2" xfId="205" xr:uid="{00000000-0005-0000-0000-0000AA000000}"/>
    <cellStyle name="60% - Accent4 3" xfId="206" xr:uid="{00000000-0005-0000-0000-0000AB000000}"/>
    <cellStyle name="60% - Accent5 2" xfId="207" xr:uid="{00000000-0005-0000-0000-0000AC000000}"/>
    <cellStyle name="60% - Accent5 3" xfId="208" xr:uid="{00000000-0005-0000-0000-0000AD000000}"/>
    <cellStyle name="60% - Accent6 2" xfId="209" xr:uid="{00000000-0005-0000-0000-0000AE000000}"/>
    <cellStyle name="60% - Accent6 3" xfId="210" xr:uid="{00000000-0005-0000-0000-0000AF000000}"/>
    <cellStyle name="60% - Énfasis1" xfId="211" xr:uid="{00000000-0005-0000-0000-0000B0000000}"/>
    <cellStyle name="60% - Énfasis2" xfId="212" xr:uid="{00000000-0005-0000-0000-0000B1000000}"/>
    <cellStyle name="60% - Énfasis3" xfId="213" xr:uid="{00000000-0005-0000-0000-0000B2000000}"/>
    <cellStyle name="60% - Énfasis4" xfId="214" xr:uid="{00000000-0005-0000-0000-0000B3000000}"/>
    <cellStyle name="60% - Énfasis5" xfId="215" xr:uid="{00000000-0005-0000-0000-0000B4000000}"/>
    <cellStyle name="60% - Énfasis6" xfId="216" xr:uid="{00000000-0005-0000-0000-0000B5000000}"/>
    <cellStyle name="60% - 强调文字颜色 1" xfId="217" xr:uid="{00000000-0005-0000-0000-0000B6000000}"/>
    <cellStyle name="60% - 强调文字颜色 2" xfId="218" xr:uid="{00000000-0005-0000-0000-0000B7000000}"/>
    <cellStyle name="60% - 强调文字颜色 3" xfId="219" xr:uid="{00000000-0005-0000-0000-0000B8000000}"/>
    <cellStyle name="60% - 强调文字颜色 4" xfId="220" xr:uid="{00000000-0005-0000-0000-0000B9000000}"/>
    <cellStyle name="60% - 强调文字颜色 5" xfId="221" xr:uid="{00000000-0005-0000-0000-0000BA000000}"/>
    <cellStyle name="60% - 强调文字颜色 6" xfId="222" xr:uid="{00000000-0005-0000-0000-0000BB000000}"/>
    <cellStyle name="Accent1 2" xfId="223" xr:uid="{00000000-0005-0000-0000-0000BC000000}"/>
    <cellStyle name="Accent1 3" xfId="224" xr:uid="{00000000-0005-0000-0000-0000BD000000}"/>
    <cellStyle name="Accent2 2" xfId="225" xr:uid="{00000000-0005-0000-0000-0000BE000000}"/>
    <cellStyle name="Accent2 3" xfId="226" xr:uid="{00000000-0005-0000-0000-0000BF000000}"/>
    <cellStyle name="Accent3 2" xfId="227" xr:uid="{00000000-0005-0000-0000-0000C0000000}"/>
    <cellStyle name="Accent3 3" xfId="228" xr:uid="{00000000-0005-0000-0000-0000C1000000}"/>
    <cellStyle name="Accent4 2" xfId="229" xr:uid="{00000000-0005-0000-0000-0000C2000000}"/>
    <cellStyle name="Accent4 3" xfId="230" xr:uid="{00000000-0005-0000-0000-0000C3000000}"/>
    <cellStyle name="Accent5 2" xfId="231" xr:uid="{00000000-0005-0000-0000-0000C4000000}"/>
    <cellStyle name="Accent5 3" xfId="232" xr:uid="{00000000-0005-0000-0000-0000C5000000}"/>
    <cellStyle name="Accent6 2" xfId="233" xr:uid="{00000000-0005-0000-0000-0000C6000000}"/>
    <cellStyle name="Accent6 3" xfId="234" xr:uid="{00000000-0005-0000-0000-0000C7000000}"/>
    <cellStyle name="Bad 2" xfId="235" xr:uid="{00000000-0005-0000-0000-0000C8000000}"/>
    <cellStyle name="Bad 3" xfId="236" xr:uid="{00000000-0005-0000-0000-0000C9000000}"/>
    <cellStyle name="Buena" xfId="237" xr:uid="{00000000-0005-0000-0000-0000CA000000}"/>
    <cellStyle name="Calc Currency (0)" xfId="238" xr:uid="{00000000-0005-0000-0000-0000CB000000}"/>
    <cellStyle name="Calc Currency (2)" xfId="239" xr:uid="{00000000-0005-0000-0000-0000CC000000}"/>
    <cellStyle name="Calc Percent (0)" xfId="240" xr:uid="{00000000-0005-0000-0000-0000CD000000}"/>
    <cellStyle name="Calc Percent (1)" xfId="241" xr:uid="{00000000-0005-0000-0000-0000CE000000}"/>
    <cellStyle name="Calc Percent (2)" xfId="242" xr:uid="{00000000-0005-0000-0000-0000CF000000}"/>
    <cellStyle name="Calc Units (0)" xfId="243" xr:uid="{00000000-0005-0000-0000-0000D0000000}"/>
    <cellStyle name="Calc Units (1)" xfId="244" xr:uid="{00000000-0005-0000-0000-0000D1000000}"/>
    <cellStyle name="Calc Units (2)" xfId="245" xr:uid="{00000000-0005-0000-0000-0000D2000000}"/>
    <cellStyle name="Calculation 2" xfId="246" xr:uid="{00000000-0005-0000-0000-0000D3000000}"/>
    <cellStyle name="Calculation 3" xfId="247" xr:uid="{00000000-0005-0000-0000-0000D4000000}"/>
    <cellStyle name="Cálculo" xfId="248" xr:uid="{00000000-0005-0000-0000-0000D5000000}"/>
    <cellStyle name="category" xfId="249" xr:uid="{00000000-0005-0000-0000-0000D6000000}"/>
    <cellStyle name="Celda de comprobación" xfId="250" xr:uid="{00000000-0005-0000-0000-0000D7000000}"/>
    <cellStyle name="Celda vinculada" xfId="251" xr:uid="{00000000-0005-0000-0000-0000D8000000}"/>
    <cellStyle name="Check Cell 2" xfId="252" xr:uid="{00000000-0005-0000-0000-0000D9000000}"/>
    <cellStyle name="Check Cell 3" xfId="253" xr:uid="{00000000-0005-0000-0000-0000DA000000}"/>
    <cellStyle name="ColLevel_1_BE (2)" xfId="254" xr:uid="{00000000-0005-0000-0000-0000DB000000}"/>
    <cellStyle name="Comma [0] 2" xfId="255" xr:uid="{00000000-0005-0000-0000-0000DC000000}"/>
    <cellStyle name="Comma [00]" xfId="256" xr:uid="{00000000-0005-0000-0000-0000DD000000}"/>
    <cellStyle name="Comma 2" xfId="1" xr:uid="{00000000-0005-0000-0000-0000DE000000}"/>
    <cellStyle name="Comma 2 2" xfId="258" xr:uid="{00000000-0005-0000-0000-0000DF000000}"/>
    <cellStyle name="Comma 2 2 2" xfId="259" xr:uid="{00000000-0005-0000-0000-0000E0000000}"/>
    <cellStyle name="Comma 2 2 3" xfId="260" xr:uid="{00000000-0005-0000-0000-0000E1000000}"/>
    <cellStyle name="Comma 2 3" xfId="261" xr:uid="{00000000-0005-0000-0000-0000E2000000}"/>
    <cellStyle name="Comma 2 3 2" xfId="262" xr:uid="{00000000-0005-0000-0000-0000E3000000}"/>
    <cellStyle name="Comma 2 4" xfId="257" xr:uid="{00000000-0005-0000-0000-0000E4000000}"/>
    <cellStyle name="Comma 3" xfId="263" xr:uid="{00000000-0005-0000-0000-0000E5000000}"/>
    <cellStyle name="Comma 3 2" xfId="264" xr:uid="{00000000-0005-0000-0000-0000E6000000}"/>
    <cellStyle name="Comma 3 3" xfId="265" xr:uid="{00000000-0005-0000-0000-0000E7000000}"/>
    <cellStyle name="Comma 4" xfId="266" xr:uid="{00000000-0005-0000-0000-0000E8000000}"/>
    <cellStyle name="Comma 5" xfId="267" xr:uid="{00000000-0005-0000-0000-0000E9000000}"/>
    <cellStyle name="Comma 6" xfId="655" xr:uid="{00000000-0005-0000-0000-0000EA000000}"/>
    <cellStyle name="Comma 7" xfId="658" xr:uid="{00000000-0005-0000-0000-0000EB000000}"/>
    <cellStyle name="Comma 8" xfId="659" xr:uid="{00000000-0005-0000-0000-0000EC000000}"/>
    <cellStyle name="comma zerodec" xfId="268" xr:uid="{00000000-0005-0000-0000-0000ED000000}"/>
    <cellStyle name="Comma0" xfId="269" xr:uid="{00000000-0005-0000-0000-0000EE000000}"/>
    <cellStyle name="Comma0 - Style3" xfId="270" xr:uid="{00000000-0005-0000-0000-0000EF000000}"/>
    <cellStyle name="Comma0 - Style4" xfId="271" xr:uid="{00000000-0005-0000-0000-0000F0000000}"/>
    <cellStyle name="Curren - Style1" xfId="272" xr:uid="{00000000-0005-0000-0000-0000F1000000}"/>
    <cellStyle name="Curren - Style5" xfId="273" xr:uid="{00000000-0005-0000-0000-0000F2000000}"/>
    <cellStyle name="Currency [00]" xfId="274" xr:uid="{00000000-0005-0000-0000-0000F4000000}"/>
    <cellStyle name="Currency 2" xfId="2" xr:uid="{00000000-0005-0000-0000-0000F5000000}"/>
    <cellStyle name="Currency 2 2" xfId="276" xr:uid="{00000000-0005-0000-0000-0000F6000000}"/>
    <cellStyle name="Currency 2 3" xfId="275" xr:uid="{00000000-0005-0000-0000-0000F7000000}"/>
    <cellStyle name="Currency 3" xfId="3" xr:uid="{00000000-0005-0000-0000-0000F8000000}"/>
    <cellStyle name="Currency 3 2" xfId="278" xr:uid="{00000000-0005-0000-0000-0000F9000000}"/>
    <cellStyle name="Currency 3 3" xfId="279" xr:uid="{00000000-0005-0000-0000-0000FA000000}"/>
    <cellStyle name="Currency 3 4" xfId="277" xr:uid="{00000000-0005-0000-0000-0000FB000000}"/>
    <cellStyle name="Currency 4" xfId="4" xr:uid="{00000000-0005-0000-0000-0000FC000000}"/>
    <cellStyle name="Currency 4 2" xfId="5" xr:uid="{00000000-0005-0000-0000-0000FD000000}"/>
    <cellStyle name="Currency 4 2 2" xfId="281" xr:uid="{00000000-0005-0000-0000-0000FE000000}"/>
    <cellStyle name="Currency 4 3" xfId="282" xr:uid="{00000000-0005-0000-0000-0000FF000000}"/>
    <cellStyle name="Currency 4 4" xfId="280" xr:uid="{00000000-0005-0000-0000-000000010000}"/>
    <cellStyle name="Currency 5" xfId="6" xr:uid="{00000000-0005-0000-0000-000001010000}"/>
    <cellStyle name="Currency 5 2" xfId="7" xr:uid="{00000000-0005-0000-0000-000002010000}"/>
    <cellStyle name="Currency 5 2 2" xfId="284" xr:uid="{00000000-0005-0000-0000-000003010000}"/>
    <cellStyle name="Currency 5 3" xfId="283" xr:uid="{00000000-0005-0000-0000-000004010000}"/>
    <cellStyle name="Currency 6" xfId="8" xr:uid="{00000000-0005-0000-0000-000005010000}"/>
    <cellStyle name="Currency0" xfId="285" xr:uid="{00000000-0005-0000-0000-000006010000}"/>
    <cellStyle name="Currency1" xfId="286" xr:uid="{00000000-0005-0000-0000-000007010000}"/>
    <cellStyle name="custom" xfId="287" xr:uid="{00000000-0005-0000-0000-000008010000}"/>
    <cellStyle name="Date" xfId="288" xr:uid="{00000000-0005-0000-0000-000009010000}"/>
    <cellStyle name="Date Short" xfId="289" xr:uid="{00000000-0005-0000-0000-00000A010000}"/>
    <cellStyle name="Date_A3_比較表_1212 (2)" xfId="290" xr:uid="{00000000-0005-0000-0000-00000B010000}"/>
    <cellStyle name="Dezimal [0]_0306 Barmenia final" xfId="291" xr:uid="{00000000-0005-0000-0000-00000C010000}"/>
    <cellStyle name="Dollar (zero dec)" xfId="292" xr:uid="{00000000-0005-0000-0000-00000D010000}"/>
    <cellStyle name="Encabezado 4" xfId="293" xr:uid="{00000000-0005-0000-0000-00000E010000}"/>
    <cellStyle name="Énfasis1" xfId="294" xr:uid="{00000000-0005-0000-0000-00000F010000}"/>
    <cellStyle name="Énfasis2" xfId="295" xr:uid="{00000000-0005-0000-0000-000010010000}"/>
    <cellStyle name="Énfasis3" xfId="296" xr:uid="{00000000-0005-0000-0000-000011010000}"/>
    <cellStyle name="Énfasis4" xfId="297" xr:uid="{00000000-0005-0000-0000-000012010000}"/>
    <cellStyle name="Énfasis5" xfId="298" xr:uid="{00000000-0005-0000-0000-000013010000}"/>
    <cellStyle name="Énfasis6" xfId="299" xr:uid="{00000000-0005-0000-0000-000014010000}"/>
    <cellStyle name="Enter Currency (0)" xfId="300" xr:uid="{00000000-0005-0000-0000-000015010000}"/>
    <cellStyle name="Enter Currency (2)" xfId="301" xr:uid="{00000000-0005-0000-0000-000016010000}"/>
    <cellStyle name="Enter Units (0)" xfId="302" xr:uid="{00000000-0005-0000-0000-000017010000}"/>
    <cellStyle name="Enter Units (1)" xfId="303" xr:uid="{00000000-0005-0000-0000-000018010000}"/>
    <cellStyle name="Enter Units (2)" xfId="304" xr:uid="{00000000-0005-0000-0000-000019010000}"/>
    <cellStyle name="Entrada" xfId="305" xr:uid="{00000000-0005-0000-0000-00001A010000}"/>
    <cellStyle name="entry" xfId="306" xr:uid="{00000000-0005-0000-0000-00001B010000}"/>
    <cellStyle name="Euro" xfId="307" xr:uid="{00000000-0005-0000-0000-00001C010000}"/>
    <cellStyle name="Euro 2" xfId="308" xr:uid="{00000000-0005-0000-0000-00001D010000}"/>
    <cellStyle name="Explanatory Text 2" xfId="309" xr:uid="{00000000-0005-0000-0000-00001E010000}"/>
    <cellStyle name="Explanatory Text 3" xfId="310" xr:uid="{00000000-0005-0000-0000-00001F010000}"/>
    <cellStyle name="Fixed" xfId="311" xr:uid="{00000000-0005-0000-0000-000020010000}"/>
    <cellStyle name="Fixed2 - Style2" xfId="312" xr:uid="{00000000-0005-0000-0000-000021010000}"/>
    <cellStyle name="Fixed3 - Style3" xfId="313" xr:uid="{00000000-0005-0000-0000-000022010000}"/>
    <cellStyle name="Good 2" xfId="314" xr:uid="{00000000-0005-0000-0000-000023010000}"/>
    <cellStyle name="Good 3" xfId="315" xr:uid="{00000000-0005-0000-0000-000024010000}"/>
    <cellStyle name="Grey" xfId="316" xr:uid="{00000000-0005-0000-0000-000025010000}"/>
    <cellStyle name="HEADER" xfId="317" xr:uid="{00000000-0005-0000-0000-000026010000}"/>
    <cellStyle name="Header1" xfId="318" xr:uid="{00000000-0005-0000-0000-000027010000}"/>
    <cellStyle name="Header2" xfId="319" xr:uid="{00000000-0005-0000-0000-000028010000}"/>
    <cellStyle name="Heading 1 2" xfId="320" xr:uid="{00000000-0005-0000-0000-000029010000}"/>
    <cellStyle name="Heading 1 3" xfId="321" xr:uid="{00000000-0005-0000-0000-00002A010000}"/>
    <cellStyle name="Heading 2 2" xfId="322" xr:uid="{00000000-0005-0000-0000-00002B010000}"/>
    <cellStyle name="Heading 2 3" xfId="323" xr:uid="{00000000-0005-0000-0000-00002C010000}"/>
    <cellStyle name="Heading 3 2" xfId="324" xr:uid="{00000000-0005-0000-0000-00002D010000}"/>
    <cellStyle name="Heading 3 3" xfId="325" xr:uid="{00000000-0005-0000-0000-00002E010000}"/>
    <cellStyle name="Heading 4 2" xfId="326" xr:uid="{00000000-0005-0000-0000-00002F010000}"/>
    <cellStyle name="Heading 4 3" xfId="327" xr:uid="{00000000-0005-0000-0000-000030010000}"/>
    <cellStyle name="HEADING1" xfId="328" xr:uid="{00000000-0005-0000-0000-000031010000}"/>
    <cellStyle name="HEADING2" xfId="329" xr:uid="{00000000-0005-0000-0000-000032010000}"/>
    <cellStyle name="Hyperlink" xfId="9" builtinId="8"/>
    <cellStyle name="Hyperlink 2" xfId="330" xr:uid="{00000000-0005-0000-0000-000034010000}"/>
    <cellStyle name="Incorrecto" xfId="331" xr:uid="{00000000-0005-0000-0000-000035010000}"/>
    <cellStyle name="inn" xfId="332" xr:uid="{00000000-0005-0000-0000-000036010000}"/>
    <cellStyle name="Input [yellow]" xfId="333" xr:uid="{00000000-0005-0000-0000-000037010000}"/>
    <cellStyle name="Input 2" xfId="334" xr:uid="{00000000-0005-0000-0000-000038010000}"/>
    <cellStyle name="Input 3" xfId="335" xr:uid="{00000000-0005-0000-0000-000039010000}"/>
    <cellStyle name="Ligne détail" xfId="336" xr:uid="{00000000-0005-0000-0000-00003A010000}"/>
    <cellStyle name="Link Currency (0)" xfId="337" xr:uid="{00000000-0005-0000-0000-00003B010000}"/>
    <cellStyle name="Link Currency (2)" xfId="338" xr:uid="{00000000-0005-0000-0000-00003C010000}"/>
    <cellStyle name="Link Units (0)" xfId="339" xr:uid="{00000000-0005-0000-0000-00003D010000}"/>
    <cellStyle name="Link Units (1)" xfId="340" xr:uid="{00000000-0005-0000-0000-00003E010000}"/>
    <cellStyle name="Link Units (2)" xfId="341" xr:uid="{00000000-0005-0000-0000-00003F010000}"/>
    <cellStyle name="Linked Cell 2" xfId="342" xr:uid="{00000000-0005-0000-0000-000040010000}"/>
    <cellStyle name="Linked Cell 3" xfId="343" xr:uid="{00000000-0005-0000-0000-000041010000}"/>
    <cellStyle name="mal" xfId="29" xr:uid="{00000000-0005-0000-0000-000042010000}"/>
    <cellStyle name="MEV_TL3" xfId="345" xr:uid="{00000000-0005-0000-0000-000043010000}"/>
    <cellStyle name="MEV3" xfId="346" xr:uid="{00000000-0005-0000-0000-000044010000}"/>
    <cellStyle name="Model" xfId="347" xr:uid="{00000000-0005-0000-0000-000045010000}"/>
    <cellStyle name="Neutral 2" xfId="348" xr:uid="{00000000-0005-0000-0000-000046010000}"/>
    <cellStyle name="Neutral 3" xfId="349" xr:uid="{00000000-0005-0000-0000-000047010000}"/>
    <cellStyle name="New Times Roman" xfId="350" xr:uid="{00000000-0005-0000-0000-000048010000}"/>
    <cellStyle name="no dec" xfId="351" xr:uid="{00000000-0005-0000-0000-000049010000}"/>
    <cellStyle name="Norm੎੎" xfId="352" xr:uid="{00000000-0005-0000-0000-00004A010000}"/>
    <cellStyle name="Normal" xfId="0" builtinId="0"/>
    <cellStyle name="Normal - Style1" xfId="353" xr:uid="{00000000-0005-0000-0000-00004C010000}"/>
    <cellStyle name="Normal 10" xfId="10" xr:uid="{00000000-0005-0000-0000-00004D010000}"/>
    <cellStyle name="Normal 10 2" xfId="11" xr:uid="{00000000-0005-0000-0000-00004E010000}"/>
    <cellStyle name="Normal 10 3" xfId="354" xr:uid="{00000000-0005-0000-0000-00004F010000}"/>
    <cellStyle name="Normal 11" xfId="12" xr:uid="{00000000-0005-0000-0000-000050010000}"/>
    <cellStyle name="Normal 11 2" xfId="356" xr:uid="{00000000-0005-0000-0000-000051010000}"/>
    <cellStyle name="Normal 11 3" xfId="355" xr:uid="{00000000-0005-0000-0000-000052010000}"/>
    <cellStyle name="Normal 12" xfId="357" xr:uid="{00000000-0005-0000-0000-000053010000}"/>
    <cellStyle name="Normal 12 2" xfId="358" xr:uid="{00000000-0005-0000-0000-000054010000}"/>
    <cellStyle name="Normal 13" xfId="359" xr:uid="{00000000-0005-0000-0000-000055010000}"/>
    <cellStyle name="Normal 13 2" xfId="360" xr:uid="{00000000-0005-0000-0000-000056010000}"/>
    <cellStyle name="Normal 14" xfId="30" xr:uid="{00000000-0005-0000-0000-000057010000}"/>
    <cellStyle name="Normal 14 2" xfId="362" xr:uid="{00000000-0005-0000-0000-000058010000}"/>
    <cellStyle name="Normal 14 3" xfId="361" xr:uid="{00000000-0005-0000-0000-000059010000}"/>
    <cellStyle name="Normal 15" xfId="363" xr:uid="{00000000-0005-0000-0000-00005A010000}"/>
    <cellStyle name="Normal 15 2" xfId="364" xr:uid="{00000000-0005-0000-0000-00005B010000}"/>
    <cellStyle name="Normal 16" xfId="365" xr:uid="{00000000-0005-0000-0000-00005C010000}"/>
    <cellStyle name="Normal 16 2" xfId="366" xr:uid="{00000000-0005-0000-0000-00005D010000}"/>
    <cellStyle name="Normal 17" xfId="367" xr:uid="{00000000-0005-0000-0000-00005E010000}"/>
    <cellStyle name="Normal 17 2" xfId="368" xr:uid="{00000000-0005-0000-0000-00005F010000}"/>
    <cellStyle name="Normal 18" xfId="369" xr:uid="{00000000-0005-0000-0000-000060010000}"/>
    <cellStyle name="Normal 18 2" xfId="370" xr:uid="{00000000-0005-0000-0000-000061010000}"/>
    <cellStyle name="Normal 19" xfId="371" xr:uid="{00000000-0005-0000-0000-000062010000}"/>
    <cellStyle name="Normal 19 2" xfId="372" xr:uid="{00000000-0005-0000-0000-000063010000}"/>
    <cellStyle name="Normal 2" xfId="13" xr:uid="{00000000-0005-0000-0000-000064010000}"/>
    <cellStyle name="Normal 2 2" xfId="14" xr:uid="{00000000-0005-0000-0000-000065010000}"/>
    <cellStyle name="Normal 2 3" xfId="373" xr:uid="{00000000-0005-0000-0000-000066010000}"/>
    <cellStyle name="Normal 2 4" xfId="660" xr:uid="{F43EE08D-C1B8-4DD4-8CA1-449B1BE617F9}"/>
    <cellStyle name="Normal 2 4 2" xfId="662" xr:uid="{B8F5A450-D654-464B-AB94-D76878A8465E}"/>
    <cellStyle name="Normal 20" xfId="374" xr:uid="{00000000-0005-0000-0000-000067010000}"/>
    <cellStyle name="Normal 21" xfId="375" xr:uid="{00000000-0005-0000-0000-000068010000}"/>
    <cellStyle name="Normal 22" xfId="376" xr:uid="{00000000-0005-0000-0000-000069010000}"/>
    <cellStyle name="Normal 23" xfId="31" xr:uid="{00000000-0005-0000-0000-00006A010000}"/>
    <cellStyle name="Normal 24" xfId="344" xr:uid="{00000000-0005-0000-0000-00006B010000}"/>
    <cellStyle name="Normal 25" xfId="654" xr:uid="{00000000-0005-0000-0000-00006C010000}"/>
    <cellStyle name="Normal 26" xfId="28" xr:uid="{00000000-0005-0000-0000-00006D010000}"/>
    <cellStyle name="Normal 27" xfId="27" xr:uid="{00000000-0005-0000-0000-00006E010000}"/>
    <cellStyle name="Normal 28" xfId="656" xr:uid="{00000000-0005-0000-0000-00006F010000}"/>
    <cellStyle name="Normal 29" xfId="657" xr:uid="{00000000-0005-0000-0000-000070010000}"/>
    <cellStyle name="Normal 3" xfId="15" xr:uid="{00000000-0005-0000-0000-000071010000}"/>
    <cellStyle name="Normal 3 2" xfId="16" xr:uid="{00000000-0005-0000-0000-000072010000}"/>
    <cellStyle name="Normal 3 2 2" xfId="26" xr:uid="{00000000-0005-0000-0000-000073010000}"/>
    <cellStyle name="Normal 3 2 3" xfId="378" xr:uid="{00000000-0005-0000-0000-000074010000}"/>
    <cellStyle name="Normal 3 3" xfId="379" xr:uid="{00000000-0005-0000-0000-000075010000}"/>
    <cellStyle name="Normal 3 4" xfId="380" xr:uid="{00000000-0005-0000-0000-000076010000}"/>
    <cellStyle name="Normal 3 5" xfId="377" xr:uid="{00000000-0005-0000-0000-000077010000}"/>
    <cellStyle name="Normal 30" xfId="661" xr:uid="{607996D2-A16D-4011-BEF0-94367DA81471}"/>
    <cellStyle name="Normal 4" xfId="17" xr:uid="{00000000-0005-0000-0000-000078010000}"/>
    <cellStyle name="Normal 4 2" xfId="381" xr:uid="{00000000-0005-0000-0000-000079010000}"/>
    <cellStyle name="Normal 4 3" xfId="33" xr:uid="{00000000-0005-0000-0000-00007A010000}"/>
    <cellStyle name="Normal 5" xfId="18" xr:uid="{00000000-0005-0000-0000-00007B010000}"/>
    <cellStyle name="Normal 5 2" xfId="19" xr:uid="{00000000-0005-0000-0000-00007C010000}"/>
    <cellStyle name="Normal 5 3" xfId="382" xr:uid="{00000000-0005-0000-0000-00007D010000}"/>
    <cellStyle name="Normal 6" xfId="20" xr:uid="{00000000-0005-0000-0000-00007E010000}"/>
    <cellStyle name="Normal 6 2" xfId="384" xr:uid="{00000000-0005-0000-0000-00007F010000}"/>
    <cellStyle name="Normal 6 3" xfId="385" xr:uid="{00000000-0005-0000-0000-000080010000}"/>
    <cellStyle name="Normal 6 4" xfId="383" xr:uid="{00000000-0005-0000-0000-000081010000}"/>
    <cellStyle name="Normal 7" xfId="21" xr:uid="{00000000-0005-0000-0000-000082010000}"/>
    <cellStyle name="Normal 7 2" xfId="22" xr:uid="{00000000-0005-0000-0000-000083010000}"/>
    <cellStyle name="Normal 7 2 2" xfId="387" xr:uid="{00000000-0005-0000-0000-000084010000}"/>
    <cellStyle name="Normal 7 3" xfId="388" xr:uid="{00000000-0005-0000-0000-000085010000}"/>
    <cellStyle name="Normal 7 4" xfId="386" xr:uid="{00000000-0005-0000-0000-000086010000}"/>
    <cellStyle name="Normal 8" xfId="23" xr:uid="{00000000-0005-0000-0000-000087010000}"/>
    <cellStyle name="Normal 8 2" xfId="24" xr:uid="{00000000-0005-0000-0000-000088010000}"/>
    <cellStyle name="Normal 8 2 2" xfId="390" xr:uid="{00000000-0005-0000-0000-000089010000}"/>
    <cellStyle name="Normal 8 3" xfId="391" xr:uid="{00000000-0005-0000-0000-00008A010000}"/>
    <cellStyle name="Normal 8 4" xfId="389" xr:uid="{00000000-0005-0000-0000-00008B010000}"/>
    <cellStyle name="Normal 9" xfId="25" xr:uid="{00000000-0005-0000-0000-00008C010000}"/>
    <cellStyle name="Normal 9 2" xfId="393" xr:uid="{00000000-0005-0000-0000-00008D010000}"/>
    <cellStyle name="Normal 9 3" xfId="394" xr:uid="{00000000-0005-0000-0000-00008E010000}"/>
    <cellStyle name="Normal 9 4" xfId="392" xr:uid="{00000000-0005-0000-0000-00008F010000}"/>
    <cellStyle name="Notas" xfId="395" xr:uid="{00000000-0005-0000-0000-000090010000}"/>
    <cellStyle name="Note 2" xfId="396" xr:uid="{00000000-0005-0000-0000-000091010000}"/>
    <cellStyle name="Note 3" xfId="397" xr:uid="{00000000-0005-0000-0000-000092010000}"/>
    <cellStyle name="Number" xfId="398" xr:uid="{00000000-0005-0000-0000-000093010000}"/>
    <cellStyle name="Output 2" xfId="399" xr:uid="{00000000-0005-0000-0000-000094010000}"/>
    <cellStyle name="Output 3" xfId="400" xr:uid="{00000000-0005-0000-0000-000095010000}"/>
    <cellStyle name="Percen - Style2" xfId="401" xr:uid="{00000000-0005-0000-0000-000096010000}"/>
    <cellStyle name="Percent [2]" xfId="402" xr:uid="{00000000-0005-0000-0000-000097010000}"/>
    <cellStyle name="Percent 10" xfId="403" xr:uid="{00000000-0005-0000-0000-000098010000}"/>
    <cellStyle name="Percent 10 2" xfId="404" xr:uid="{00000000-0005-0000-0000-000099010000}"/>
    <cellStyle name="Percent 11" xfId="405" xr:uid="{00000000-0005-0000-0000-00009A010000}"/>
    <cellStyle name="Percent 11 2" xfId="406" xr:uid="{00000000-0005-0000-0000-00009B010000}"/>
    <cellStyle name="Percent 12" xfId="407" xr:uid="{00000000-0005-0000-0000-00009C010000}"/>
    <cellStyle name="Percent 12 2" xfId="408" xr:uid="{00000000-0005-0000-0000-00009D010000}"/>
    <cellStyle name="Percent 13" xfId="409" xr:uid="{00000000-0005-0000-0000-00009E010000}"/>
    <cellStyle name="Percent 13 2" xfId="410" xr:uid="{00000000-0005-0000-0000-00009F010000}"/>
    <cellStyle name="Percent 14" xfId="411" xr:uid="{00000000-0005-0000-0000-0000A0010000}"/>
    <cellStyle name="Percent 14 2" xfId="412" xr:uid="{00000000-0005-0000-0000-0000A1010000}"/>
    <cellStyle name="Percent 15" xfId="413" xr:uid="{00000000-0005-0000-0000-0000A2010000}"/>
    <cellStyle name="Percent 15 2" xfId="414" xr:uid="{00000000-0005-0000-0000-0000A3010000}"/>
    <cellStyle name="Percent 16" xfId="415" xr:uid="{00000000-0005-0000-0000-0000A4010000}"/>
    <cellStyle name="Percent 16 2" xfId="416" xr:uid="{00000000-0005-0000-0000-0000A5010000}"/>
    <cellStyle name="Percent 17" xfId="417" xr:uid="{00000000-0005-0000-0000-0000A6010000}"/>
    <cellStyle name="Percent 18" xfId="32" xr:uid="{00000000-0005-0000-0000-0000A7010000}"/>
    <cellStyle name="Percent 19" xfId="653" xr:uid="{00000000-0005-0000-0000-0000A8010000}"/>
    <cellStyle name="Percent 2" xfId="418" xr:uid="{00000000-0005-0000-0000-0000A9010000}"/>
    <cellStyle name="Percent 2 2" xfId="419" xr:uid="{00000000-0005-0000-0000-0000AA010000}"/>
    <cellStyle name="Percent 3" xfId="420" xr:uid="{00000000-0005-0000-0000-0000AB010000}"/>
    <cellStyle name="Percent 3 2" xfId="421" xr:uid="{00000000-0005-0000-0000-0000AC010000}"/>
    <cellStyle name="Percent 4" xfId="34" xr:uid="{00000000-0005-0000-0000-0000AD010000}"/>
    <cellStyle name="Percent 4 2" xfId="422" xr:uid="{00000000-0005-0000-0000-0000AE010000}"/>
    <cellStyle name="Percent 4 3" xfId="423" xr:uid="{00000000-0005-0000-0000-0000AF010000}"/>
    <cellStyle name="Percent 5" xfId="424" xr:uid="{00000000-0005-0000-0000-0000B0010000}"/>
    <cellStyle name="Percent 5 2" xfId="425" xr:uid="{00000000-0005-0000-0000-0000B1010000}"/>
    <cellStyle name="Percent 5 3" xfId="426" xr:uid="{00000000-0005-0000-0000-0000B2010000}"/>
    <cellStyle name="Percent 6" xfId="427" xr:uid="{00000000-0005-0000-0000-0000B3010000}"/>
    <cellStyle name="Percent 6 2" xfId="428" xr:uid="{00000000-0005-0000-0000-0000B4010000}"/>
    <cellStyle name="Percent 6 3" xfId="429" xr:uid="{00000000-0005-0000-0000-0000B5010000}"/>
    <cellStyle name="Percent 7" xfId="430" xr:uid="{00000000-0005-0000-0000-0000B6010000}"/>
    <cellStyle name="Percent 7 2" xfId="431" xr:uid="{00000000-0005-0000-0000-0000B7010000}"/>
    <cellStyle name="Percent 7 3" xfId="432" xr:uid="{00000000-0005-0000-0000-0000B8010000}"/>
    <cellStyle name="Percent 8" xfId="433" xr:uid="{00000000-0005-0000-0000-0000B9010000}"/>
    <cellStyle name="Percent 8 2" xfId="434" xr:uid="{00000000-0005-0000-0000-0000BA010000}"/>
    <cellStyle name="Percent 9" xfId="435" xr:uid="{00000000-0005-0000-0000-0000BB010000}"/>
    <cellStyle name="Percent 9 2" xfId="436" xr:uid="{00000000-0005-0000-0000-0000BC010000}"/>
    <cellStyle name="price" xfId="437" xr:uid="{00000000-0005-0000-0000-0000BD010000}"/>
    <cellStyle name="Ref Numbers" xfId="438" xr:uid="{00000000-0005-0000-0000-0000BE010000}"/>
    <cellStyle name="revised" xfId="439" xr:uid="{00000000-0005-0000-0000-0000BF010000}"/>
    <cellStyle name="Salida" xfId="440" xr:uid="{00000000-0005-0000-0000-0000C0010000}"/>
    <cellStyle name="SAPBEXaggData" xfId="441" xr:uid="{00000000-0005-0000-0000-0000C1010000}"/>
    <cellStyle name="SAPBEXaggDataEmph" xfId="442" xr:uid="{00000000-0005-0000-0000-0000C2010000}"/>
    <cellStyle name="SAPBEXaggItem" xfId="443" xr:uid="{00000000-0005-0000-0000-0000C3010000}"/>
    <cellStyle name="SAPBEXaggItemX" xfId="444" xr:uid="{00000000-0005-0000-0000-0000C4010000}"/>
    <cellStyle name="SAPBEXchaText" xfId="445" xr:uid="{00000000-0005-0000-0000-0000C5010000}"/>
    <cellStyle name="SAPBEXchaText 2" xfId="446" xr:uid="{00000000-0005-0000-0000-0000C6010000}"/>
    <cellStyle name="SAPBEXchaText 3" xfId="447" xr:uid="{00000000-0005-0000-0000-0000C7010000}"/>
    <cellStyle name="SAPBEXexcBad7" xfId="448" xr:uid="{00000000-0005-0000-0000-0000C8010000}"/>
    <cellStyle name="SAPBEXexcBad8" xfId="449" xr:uid="{00000000-0005-0000-0000-0000C9010000}"/>
    <cellStyle name="SAPBEXexcBad9" xfId="450" xr:uid="{00000000-0005-0000-0000-0000CA010000}"/>
    <cellStyle name="SAPBEXexcCritical4" xfId="451" xr:uid="{00000000-0005-0000-0000-0000CB010000}"/>
    <cellStyle name="SAPBEXexcCritical5" xfId="452" xr:uid="{00000000-0005-0000-0000-0000CC010000}"/>
    <cellStyle name="SAPBEXexcCritical6" xfId="453" xr:uid="{00000000-0005-0000-0000-0000CD010000}"/>
    <cellStyle name="SAPBEXexcGood1" xfId="454" xr:uid="{00000000-0005-0000-0000-0000CE010000}"/>
    <cellStyle name="SAPBEXexcGood2" xfId="455" xr:uid="{00000000-0005-0000-0000-0000CF010000}"/>
    <cellStyle name="SAPBEXexcGood3" xfId="456" xr:uid="{00000000-0005-0000-0000-0000D0010000}"/>
    <cellStyle name="SAPBEXfilterDrill" xfId="457" xr:uid="{00000000-0005-0000-0000-0000D1010000}"/>
    <cellStyle name="SAPBEXfilterItem" xfId="458" xr:uid="{00000000-0005-0000-0000-0000D2010000}"/>
    <cellStyle name="SAPBEXfilterText" xfId="459" xr:uid="{00000000-0005-0000-0000-0000D3010000}"/>
    <cellStyle name="SAPBEXformats" xfId="460" xr:uid="{00000000-0005-0000-0000-0000D4010000}"/>
    <cellStyle name="SAPBEXformats 2" xfId="461" xr:uid="{00000000-0005-0000-0000-0000D5010000}"/>
    <cellStyle name="SAPBEXformats 3" xfId="462" xr:uid="{00000000-0005-0000-0000-0000D6010000}"/>
    <cellStyle name="SAPBEXheaderItem" xfId="463" xr:uid="{00000000-0005-0000-0000-0000D7010000}"/>
    <cellStyle name="SAPBEXheaderText" xfId="464" xr:uid="{00000000-0005-0000-0000-0000D8010000}"/>
    <cellStyle name="SAPBEXheaderText 2" xfId="465" xr:uid="{00000000-0005-0000-0000-0000D9010000}"/>
    <cellStyle name="SAPBEXHLevel0" xfId="466" xr:uid="{00000000-0005-0000-0000-0000DA010000}"/>
    <cellStyle name="SAPBEXHLevel0 2" xfId="467" xr:uid="{00000000-0005-0000-0000-0000DB010000}"/>
    <cellStyle name="SAPBEXHLevel0 3" xfId="468" xr:uid="{00000000-0005-0000-0000-0000DC010000}"/>
    <cellStyle name="SAPBEXHLevel0X" xfId="469" xr:uid="{00000000-0005-0000-0000-0000DD010000}"/>
    <cellStyle name="SAPBEXHLevel0X 2" xfId="470" xr:uid="{00000000-0005-0000-0000-0000DE010000}"/>
    <cellStyle name="SAPBEXHLevel0X 3" xfId="471" xr:uid="{00000000-0005-0000-0000-0000DF010000}"/>
    <cellStyle name="SAPBEXHLevel1" xfId="472" xr:uid="{00000000-0005-0000-0000-0000E0010000}"/>
    <cellStyle name="SAPBEXHLevel1 2" xfId="473" xr:uid="{00000000-0005-0000-0000-0000E1010000}"/>
    <cellStyle name="SAPBEXHLevel1 3" xfId="474" xr:uid="{00000000-0005-0000-0000-0000E2010000}"/>
    <cellStyle name="SAPBEXHLevel1X" xfId="475" xr:uid="{00000000-0005-0000-0000-0000E3010000}"/>
    <cellStyle name="SAPBEXHLevel1X 2" xfId="476" xr:uid="{00000000-0005-0000-0000-0000E4010000}"/>
    <cellStyle name="SAPBEXHLevel1X 3" xfId="477" xr:uid="{00000000-0005-0000-0000-0000E5010000}"/>
    <cellStyle name="SAPBEXHLevel2" xfId="478" xr:uid="{00000000-0005-0000-0000-0000E6010000}"/>
    <cellStyle name="SAPBEXHLevel2 2" xfId="479" xr:uid="{00000000-0005-0000-0000-0000E7010000}"/>
    <cellStyle name="SAPBEXHLevel2 3" xfId="480" xr:uid="{00000000-0005-0000-0000-0000E8010000}"/>
    <cellStyle name="SAPBEXHLevel2X" xfId="481" xr:uid="{00000000-0005-0000-0000-0000E9010000}"/>
    <cellStyle name="SAPBEXHLevel2X 2" xfId="482" xr:uid="{00000000-0005-0000-0000-0000EA010000}"/>
    <cellStyle name="SAPBEXHLevel2X 3" xfId="483" xr:uid="{00000000-0005-0000-0000-0000EB010000}"/>
    <cellStyle name="SAPBEXHLevel3" xfId="484" xr:uid="{00000000-0005-0000-0000-0000EC010000}"/>
    <cellStyle name="SAPBEXHLevel3 2" xfId="485" xr:uid="{00000000-0005-0000-0000-0000ED010000}"/>
    <cellStyle name="SAPBEXHLevel3 3" xfId="486" xr:uid="{00000000-0005-0000-0000-0000EE010000}"/>
    <cellStyle name="SAPBEXHLevel3X" xfId="487" xr:uid="{00000000-0005-0000-0000-0000EF010000}"/>
    <cellStyle name="SAPBEXHLevel3X 2" xfId="488" xr:uid="{00000000-0005-0000-0000-0000F0010000}"/>
    <cellStyle name="SAPBEXHLevel3X 3" xfId="489" xr:uid="{00000000-0005-0000-0000-0000F1010000}"/>
    <cellStyle name="SAPBEXresData" xfId="490" xr:uid="{00000000-0005-0000-0000-0000F2010000}"/>
    <cellStyle name="SAPBEXresDataEmph" xfId="491" xr:uid="{00000000-0005-0000-0000-0000F3010000}"/>
    <cellStyle name="SAPBEXresItem" xfId="492" xr:uid="{00000000-0005-0000-0000-0000F4010000}"/>
    <cellStyle name="SAPBEXresItemX" xfId="493" xr:uid="{00000000-0005-0000-0000-0000F5010000}"/>
    <cellStyle name="SAPBEXstdData" xfId="494" xr:uid="{00000000-0005-0000-0000-0000F6010000}"/>
    <cellStyle name="SAPBEXstdData 2" xfId="495" xr:uid="{00000000-0005-0000-0000-0000F7010000}"/>
    <cellStyle name="SAPBEXstdDataEmph" xfId="496" xr:uid="{00000000-0005-0000-0000-0000F8010000}"/>
    <cellStyle name="SAPBEXstdItem" xfId="497" xr:uid="{00000000-0005-0000-0000-0000F9010000}"/>
    <cellStyle name="SAPBEXstdItem 2" xfId="498" xr:uid="{00000000-0005-0000-0000-0000FA010000}"/>
    <cellStyle name="SAPBEXstdItem 3" xfId="499" xr:uid="{00000000-0005-0000-0000-0000FB010000}"/>
    <cellStyle name="SAPBEXstdItemX" xfId="500" xr:uid="{00000000-0005-0000-0000-0000FC010000}"/>
    <cellStyle name="SAPBEXstdItemX 2" xfId="501" xr:uid="{00000000-0005-0000-0000-0000FD010000}"/>
    <cellStyle name="SAPBEXstdItemX 3" xfId="502" xr:uid="{00000000-0005-0000-0000-0000FE010000}"/>
    <cellStyle name="SAPBEXtitle" xfId="503" xr:uid="{00000000-0005-0000-0000-0000FF010000}"/>
    <cellStyle name="SAPBEXundefined" xfId="504" xr:uid="{00000000-0005-0000-0000-000000020000}"/>
    <cellStyle name="SD" xfId="505" xr:uid="{00000000-0005-0000-0000-000001020000}"/>
    <cellStyle name="section" xfId="506" xr:uid="{00000000-0005-0000-0000-000002020000}"/>
    <cellStyle name="Source Line" xfId="507" xr:uid="{00000000-0005-0000-0000-000003020000}"/>
    <cellStyle name="Standard_0306 Barmenia final" xfId="508" xr:uid="{00000000-0005-0000-0000-000004020000}"/>
    <cellStyle name="Style 1" xfId="509" xr:uid="{00000000-0005-0000-0000-000005020000}"/>
    <cellStyle name="subhead" xfId="510" xr:uid="{00000000-0005-0000-0000-000006020000}"/>
    <cellStyle name="Table" xfId="511" xr:uid="{00000000-0005-0000-0000-000007020000}"/>
    <cellStyle name="Table Heading" xfId="512" xr:uid="{00000000-0005-0000-0000-000008020000}"/>
    <cellStyle name="test" xfId="513" xr:uid="{00000000-0005-0000-0000-000009020000}"/>
    <cellStyle name="Texto de advertencia" xfId="514" xr:uid="{00000000-0005-0000-0000-00000A020000}"/>
    <cellStyle name="Texto explicativo" xfId="515" xr:uid="{00000000-0005-0000-0000-00000B020000}"/>
    <cellStyle name="Title 2" xfId="516" xr:uid="{00000000-0005-0000-0000-00000C020000}"/>
    <cellStyle name="Title 3" xfId="517" xr:uid="{00000000-0005-0000-0000-00000D020000}"/>
    <cellStyle name="Title Line" xfId="518" xr:uid="{00000000-0005-0000-0000-00000E020000}"/>
    <cellStyle name="Titre colonnes" xfId="519" xr:uid="{00000000-0005-0000-0000-00000F020000}"/>
    <cellStyle name="Titre général" xfId="520" xr:uid="{00000000-0005-0000-0000-000010020000}"/>
    <cellStyle name="Titre lignes" xfId="521" xr:uid="{00000000-0005-0000-0000-000011020000}"/>
    <cellStyle name="Titre page" xfId="522" xr:uid="{00000000-0005-0000-0000-000012020000}"/>
    <cellStyle name="Título" xfId="523" xr:uid="{00000000-0005-0000-0000-000013020000}"/>
    <cellStyle name="Título 1" xfId="524" xr:uid="{00000000-0005-0000-0000-000014020000}"/>
    <cellStyle name="Título 2" xfId="525" xr:uid="{00000000-0005-0000-0000-000015020000}"/>
    <cellStyle name="Título 3" xfId="526" xr:uid="{00000000-0005-0000-0000-000016020000}"/>
    <cellStyle name="Top Row" xfId="527" xr:uid="{00000000-0005-0000-0000-000017020000}"/>
    <cellStyle name="Total 2" xfId="528" xr:uid="{00000000-0005-0000-0000-000018020000}"/>
    <cellStyle name="Total 3" xfId="529" xr:uid="{00000000-0005-0000-0000-000019020000}"/>
    <cellStyle name="Total Row" xfId="530" xr:uid="{00000000-0005-0000-0000-00001A020000}"/>
    <cellStyle name="TR 8" xfId="531" xr:uid="{00000000-0005-0000-0000-00001B020000}"/>
    <cellStyle name="TR 8B" xfId="532" xr:uid="{00000000-0005-0000-0000-00001C020000}"/>
    <cellStyle name="Tusental_cbs" xfId="533" xr:uid="{00000000-0005-0000-0000-00001D020000}"/>
    <cellStyle name="Warning Text 2" xfId="534" xr:uid="{00000000-0005-0000-0000-00001E020000}"/>
    <cellStyle name="Warning Text 3" xfId="535" xr:uid="{00000000-0005-0000-0000-00001F020000}"/>
    <cellStyle name="Yen" xfId="536" xr:uid="{00000000-0005-0000-0000-000020020000}"/>
    <cellStyle name="スタイル 1" xfId="537" xr:uid="{00000000-0005-0000-0000-000021020000}"/>
    <cellStyle name="ｾﾙ高さ" xfId="538" xr:uid="{00000000-0005-0000-0000-000022020000}"/>
    <cellStyle name="ﾆﾕﾍｨ_STC-98.9. (2)" xfId="539" xr:uid="{00000000-0005-0000-0000-000023020000}"/>
    <cellStyle name="パーセント 10" xfId="540" xr:uid="{00000000-0005-0000-0000-000024020000}"/>
    <cellStyle name="パーセント 11" xfId="541" xr:uid="{00000000-0005-0000-0000-000025020000}"/>
    <cellStyle name="パーセント 12" xfId="542" xr:uid="{00000000-0005-0000-0000-000026020000}"/>
    <cellStyle name="パーセント 2" xfId="543" xr:uid="{00000000-0005-0000-0000-000027020000}"/>
    <cellStyle name="パーセント 2 2" xfId="544" xr:uid="{00000000-0005-0000-0000-000028020000}"/>
    <cellStyle name="パーセント 3" xfId="545" xr:uid="{00000000-0005-0000-0000-000029020000}"/>
    <cellStyle name="パーセント 4" xfId="546" xr:uid="{00000000-0005-0000-0000-00002A020000}"/>
    <cellStyle name="パーセント 5" xfId="547" xr:uid="{00000000-0005-0000-0000-00002B020000}"/>
    <cellStyle name="パーセント 6" xfId="548" xr:uid="{00000000-0005-0000-0000-00002C020000}"/>
    <cellStyle name="パーセント 6 2" xfId="549" xr:uid="{00000000-0005-0000-0000-00002D020000}"/>
    <cellStyle name="パーセント 7" xfId="550" xr:uid="{00000000-0005-0000-0000-00002E020000}"/>
    <cellStyle name="パーセント 8" xfId="551" xr:uid="{00000000-0005-0000-0000-00002F020000}"/>
    <cellStyle name="パーセント 9" xfId="552" xr:uid="{00000000-0005-0000-0000-000030020000}"/>
    <cellStyle name="ハイパーリンク 2" xfId="553" xr:uid="{00000000-0005-0000-0000-000031020000}"/>
    <cellStyle name="ﾐﾔﾏ" xfId="554" xr:uid="{00000000-0005-0000-0000-000032020000}"/>
    <cellStyle name="_laroux" xfId="555" xr:uid="{00000000-0005-0000-0000-000033020000}"/>
    <cellStyle name="だ_laroux" xfId="556" xr:uid="{00000000-0005-0000-0000-000034020000}"/>
    <cellStyle name="一般_216" xfId="557" xr:uid="{00000000-0005-0000-0000-000035020000}"/>
    <cellStyle name="千位[0]_AAAA" xfId="558" xr:uid="{00000000-0005-0000-0000-000036020000}"/>
    <cellStyle name="千位_AAAA" xfId="559" xr:uid="{00000000-0005-0000-0000-000037020000}"/>
    <cellStyle name="千位分隔[0]" xfId="560" xr:uid="{00000000-0005-0000-0000-000038020000}"/>
    <cellStyle name="千位分隔_C-Dragon見積り-2" xfId="561" xr:uid="{00000000-0005-0000-0000-000039020000}"/>
    <cellStyle name="千分位[0]_C-jupiter041119" xfId="562" xr:uid="{00000000-0005-0000-0000-00003A020000}"/>
    <cellStyle name="千分位_E50明细 (2)" xfId="563" xr:uid="{00000000-0005-0000-0000-00003B020000}"/>
    <cellStyle name="原価" xfId="564" xr:uid="{00000000-0005-0000-0000-00003C020000}"/>
    <cellStyle name="台数" xfId="565" xr:uid="{00000000-0005-0000-0000-00003D020000}"/>
    <cellStyle name="后继超级链接_05JUN-AUG 06 10" xfId="566" xr:uid="{00000000-0005-0000-0000-00003E020000}"/>
    <cellStyle name="好" xfId="567" xr:uid="{00000000-0005-0000-0000-00003F020000}"/>
    <cellStyle name="差" xfId="568" xr:uid="{00000000-0005-0000-0000-000040020000}"/>
    <cellStyle name="常?_Sheet1" xfId="569" xr:uid="{00000000-0005-0000-0000-000041020000}"/>
    <cellStyle name="常规_【伊丹20050613】C-DRAGON" xfId="570" xr:uid="{00000000-0005-0000-0000-000042020000}"/>
    <cellStyle name="强调文字颜色 1" xfId="571" xr:uid="{00000000-0005-0000-0000-000043020000}"/>
    <cellStyle name="强调文字颜色 2" xfId="572" xr:uid="{00000000-0005-0000-0000-000044020000}"/>
    <cellStyle name="强调文字颜色 3" xfId="573" xr:uid="{00000000-0005-0000-0000-000045020000}"/>
    <cellStyle name="强调文字颜色 4" xfId="574" xr:uid="{00000000-0005-0000-0000-000046020000}"/>
    <cellStyle name="强调文字颜色 5" xfId="575" xr:uid="{00000000-0005-0000-0000-000047020000}"/>
    <cellStyle name="强调文字颜色 6" xfId="576" xr:uid="{00000000-0005-0000-0000-000048020000}"/>
    <cellStyle name="新設定" xfId="577" xr:uid="{00000000-0005-0000-0000-000049020000}"/>
    <cellStyle name="普通_&quot;96 (2)_1" xfId="578" xr:uid="{00000000-0005-0000-0000-00004A020000}"/>
    <cellStyle name="未定義" xfId="579" xr:uid="{00000000-0005-0000-0000-00004B020000}"/>
    <cellStyle name="松ちゃん書式ＰａｒｔⅠ" xfId="580" xr:uid="{00000000-0005-0000-0000-00004C020000}"/>
    <cellStyle name="标题" xfId="581" xr:uid="{00000000-0005-0000-0000-00004D020000}"/>
    <cellStyle name="标题 1" xfId="582" xr:uid="{00000000-0005-0000-0000-00004E020000}"/>
    <cellStyle name="标题 2" xfId="583" xr:uid="{00000000-0005-0000-0000-00004F020000}"/>
    <cellStyle name="标题 3" xfId="584" xr:uid="{00000000-0005-0000-0000-000050020000}"/>
    <cellStyle name="标题 4" xfId="585" xr:uid="{00000000-0005-0000-0000-000051020000}"/>
    <cellStyle name="桁区切り [0.00] 2" xfId="586" xr:uid="{00000000-0005-0000-0000-000052020000}"/>
    <cellStyle name="桁区切り [0.00] 3" xfId="587" xr:uid="{00000000-0005-0000-0000-000053020000}"/>
    <cellStyle name="桁区切り [0.00] 4" xfId="588" xr:uid="{00000000-0005-0000-0000-000054020000}"/>
    <cellStyle name="桁区切り [0.00] 5" xfId="589" xr:uid="{00000000-0005-0000-0000-000055020000}"/>
    <cellStyle name="桁区切り [0.00] 6" xfId="590" xr:uid="{00000000-0005-0000-0000-000056020000}"/>
    <cellStyle name="桁区切り [0.00] 7" xfId="591" xr:uid="{00000000-0005-0000-0000-000057020000}"/>
    <cellStyle name="桁区切り [0.00] 8" xfId="592" xr:uid="{00000000-0005-0000-0000-000058020000}"/>
    <cellStyle name="桁区切り [0.00] 9" xfId="593" xr:uid="{00000000-0005-0000-0000-000059020000}"/>
    <cellStyle name="桁区切り [0.00]_Bellini2Labor" xfId="594" xr:uid="{00000000-0005-0000-0000-00005A020000}"/>
    <cellStyle name="桁区切り 2" xfId="595" xr:uid="{00000000-0005-0000-0000-00005B020000}"/>
    <cellStyle name="桁区切り 2 2" xfId="596" xr:uid="{00000000-0005-0000-0000-00005C020000}"/>
    <cellStyle name="桁区切り 2 2 2" xfId="597" xr:uid="{00000000-0005-0000-0000-00005D020000}"/>
    <cellStyle name="桁区切り 2 3" xfId="598" xr:uid="{00000000-0005-0000-0000-00005E020000}"/>
    <cellStyle name="桁区切り 2 3 2" xfId="599" xr:uid="{00000000-0005-0000-0000-00005F020000}"/>
    <cellStyle name="桁区切り 2 3 3" xfId="600" xr:uid="{00000000-0005-0000-0000-000060020000}"/>
    <cellStyle name="桁区切り 2 4" xfId="601" xr:uid="{00000000-0005-0000-0000-000061020000}"/>
    <cellStyle name="桁区切り 2 5" xfId="602" xr:uid="{00000000-0005-0000-0000-000062020000}"/>
    <cellStyle name="桁区切り 3" xfId="603" xr:uid="{00000000-0005-0000-0000-000063020000}"/>
    <cellStyle name="桁区切り 3 2" xfId="604" xr:uid="{00000000-0005-0000-0000-000064020000}"/>
    <cellStyle name="桁区切り 3 2 2" xfId="605" xr:uid="{00000000-0005-0000-0000-000065020000}"/>
    <cellStyle name="桁区切り 3 3" xfId="606" xr:uid="{00000000-0005-0000-0000-000066020000}"/>
    <cellStyle name="桁区切り 4" xfId="607" xr:uid="{00000000-0005-0000-0000-000067020000}"/>
    <cellStyle name="桁区切り 4 2" xfId="608" xr:uid="{00000000-0005-0000-0000-000068020000}"/>
    <cellStyle name="桁区切り 5" xfId="609" xr:uid="{00000000-0005-0000-0000-000069020000}"/>
    <cellStyle name="桁区切り 6" xfId="610" xr:uid="{00000000-0005-0000-0000-00006A020000}"/>
    <cellStyle name="桁区切り 6 2" xfId="611" xr:uid="{00000000-0005-0000-0000-00006B020000}"/>
    <cellStyle name="桁区切り 6 3" xfId="612" xr:uid="{00000000-0005-0000-0000-00006C020000}"/>
    <cellStyle name="桁区切り 7" xfId="613" xr:uid="{00000000-0005-0000-0000-00006D020000}"/>
    <cellStyle name="桁区切り_(RAC)ATAP_Step" xfId="614" xr:uid="{00000000-0005-0000-0000-00006E020000}"/>
    <cellStyle name="检查单元格" xfId="615" xr:uid="{00000000-0005-0000-0000-00006F020000}"/>
    <cellStyle name="標" xfId="616" xr:uid="{00000000-0005-0000-0000-000070020000}"/>
    <cellStyle name="標準 2" xfId="617" xr:uid="{00000000-0005-0000-0000-000071020000}"/>
    <cellStyle name="標準 2 2" xfId="618" xr:uid="{00000000-0005-0000-0000-000072020000}"/>
    <cellStyle name="標準 2 2 2" xfId="619" xr:uid="{00000000-0005-0000-0000-000073020000}"/>
    <cellStyle name="標準 2 3" xfId="620" xr:uid="{00000000-0005-0000-0000-000074020000}"/>
    <cellStyle name="標準 2 4" xfId="621" xr:uid="{00000000-0005-0000-0000-000075020000}"/>
    <cellStyle name="標準 2 5" xfId="622" xr:uid="{00000000-0005-0000-0000-000076020000}"/>
    <cellStyle name="標準 2_【3次回答】PPC 10LH BP Preperation価格回答r 20100722" xfId="623" xr:uid="{00000000-0005-0000-0000-000077020000}"/>
    <cellStyle name="標準 3" xfId="624" xr:uid="{00000000-0005-0000-0000-000078020000}"/>
    <cellStyle name="標準 3 2" xfId="625" xr:uid="{00000000-0005-0000-0000-000079020000}"/>
    <cellStyle name="標準 4" xfId="626" xr:uid="{00000000-0005-0000-0000-00007A020000}"/>
    <cellStyle name="標準 5" xfId="627" xr:uid="{00000000-0005-0000-0000-00007B020000}"/>
    <cellStyle name="標準 5 2" xfId="628" xr:uid="{00000000-0005-0000-0000-00007C020000}"/>
    <cellStyle name="標準 6" xfId="629" xr:uid="{00000000-0005-0000-0000-00007D020000}"/>
    <cellStyle name="標準 7" xfId="630" xr:uid="{00000000-0005-0000-0000-00007E020000}"/>
    <cellStyle name="標準 8" xfId="631" xr:uid="{00000000-0005-0000-0000-00007F020000}"/>
    <cellStyle name="標準 9" xfId="632" xr:uid="{00000000-0005-0000-0000-000080020000}"/>
    <cellStyle name="標準_(RAC)ATAP_Step" xfId="633" xr:uid="{00000000-0005-0000-0000-000081020000}"/>
    <cellStyle name="汇总" xfId="634" xr:uid="{00000000-0005-0000-0000-000082020000}"/>
    <cellStyle name="注释" xfId="635" xr:uid="{00000000-0005-0000-0000-000083020000}"/>
    <cellStyle name="解释性文本" xfId="636" xr:uid="{00000000-0005-0000-0000-000084020000}"/>
    <cellStyle name="警告文本" xfId="637" xr:uid="{00000000-0005-0000-0000-000085020000}"/>
    <cellStyle name="计算" xfId="638" xr:uid="{00000000-0005-0000-0000-000086020000}"/>
    <cellStyle name="谷本１" xfId="639" xr:uid="{00000000-0005-0000-0000-000087020000}"/>
    <cellStyle name="货币[0]" xfId="640" xr:uid="{00000000-0005-0000-0000-000088020000}"/>
    <cellStyle name="超级链接_05JUN-AUG 06 10" xfId="641" xr:uid="{00000000-0005-0000-0000-000089020000}"/>
    <cellStyle name="输入" xfId="642" xr:uid="{00000000-0005-0000-0000-00008A020000}"/>
    <cellStyle name="输出" xfId="643" xr:uid="{00000000-0005-0000-0000-00008B020000}"/>
    <cellStyle name="适中" xfId="644" xr:uid="{00000000-0005-0000-0000-00008C020000}"/>
    <cellStyle name="通貨 [0.00] 2" xfId="645" xr:uid="{00000000-0005-0000-0000-00008D020000}"/>
    <cellStyle name="通貨 [0.00] 3" xfId="646" xr:uid="{00000000-0005-0000-0000-00008E020000}"/>
    <cellStyle name="通貨 [0.00] 4" xfId="647" xr:uid="{00000000-0005-0000-0000-00008F020000}"/>
    <cellStyle name="通貨 [0.00] 5" xfId="648" xr:uid="{00000000-0005-0000-0000-000090020000}"/>
    <cellStyle name="通貨 [0.00] 6" xfId="649" xr:uid="{00000000-0005-0000-0000-000091020000}"/>
    <cellStyle name="通貨 2" xfId="650" xr:uid="{00000000-0005-0000-0000-000092020000}"/>
    <cellStyle name="通貨 3" xfId="651" xr:uid="{00000000-0005-0000-0000-000093020000}"/>
    <cellStyle name="链接单元格" xfId="652" xr:uid="{00000000-0005-0000-0000-000094020000}"/>
  </cellStyles>
  <dxfs count="382"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FF99"/>
      <color rgb="FF33CCFF"/>
      <color rgb="FFE0E0E0"/>
      <color rgb="FF66FF66"/>
      <color rgb="FF04CE17"/>
      <color rgb="FFFF0000"/>
      <color rgb="FF1AFA2F"/>
      <color rgb="FFE2B204"/>
      <color rgb="FFDA780C"/>
      <color rgb="FFD775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opendatacommunities.org/id/district-council/basingstoke" TargetMode="External"/><Relationship Id="rId13" Type="http://schemas.openxmlformats.org/officeDocument/2006/relationships/hyperlink" Target="http://opendatacommunities.org/id/district-council/basingstoke" TargetMode="External"/><Relationship Id="rId18" Type="http://schemas.openxmlformats.org/officeDocument/2006/relationships/hyperlink" Target="http://opendatacommunities.org/id/district-council/basingstoke" TargetMode="External"/><Relationship Id="rId3" Type="http://schemas.openxmlformats.org/officeDocument/2006/relationships/hyperlink" Target="http://opendatacommunities.org/id/district-council/basingstoke" TargetMode="External"/><Relationship Id="rId21" Type="http://schemas.openxmlformats.org/officeDocument/2006/relationships/hyperlink" Target="http://opendatacommunities.org/id/district-council/basingstoke" TargetMode="External"/><Relationship Id="rId7" Type="http://schemas.openxmlformats.org/officeDocument/2006/relationships/hyperlink" Target="http://opendatacommunities.org/id/district-council/basingstoke" TargetMode="External"/><Relationship Id="rId12" Type="http://schemas.openxmlformats.org/officeDocument/2006/relationships/hyperlink" Target="http://opendatacommunities.org/id/district-council/basingstoke" TargetMode="External"/><Relationship Id="rId17" Type="http://schemas.openxmlformats.org/officeDocument/2006/relationships/hyperlink" Target="http://opendatacommunities.org/id/district-council/basingstoke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opendatacommunities.org/id/district-council/basingstoke" TargetMode="External"/><Relationship Id="rId16" Type="http://schemas.openxmlformats.org/officeDocument/2006/relationships/hyperlink" Target="http://opendatacommunities.org/id/district-council/basingstoke" TargetMode="External"/><Relationship Id="rId20" Type="http://schemas.openxmlformats.org/officeDocument/2006/relationships/hyperlink" Target="http://opendatacommunities.org/id/district-council/basingstoke" TargetMode="External"/><Relationship Id="rId1" Type="http://schemas.openxmlformats.org/officeDocument/2006/relationships/hyperlink" Target="http://opendatacommunities.org/id/district-council/basingstoke" TargetMode="External"/><Relationship Id="rId6" Type="http://schemas.openxmlformats.org/officeDocument/2006/relationships/hyperlink" Target="http://opendatacommunities.org/id/district-council/basingstoke" TargetMode="External"/><Relationship Id="rId11" Type="http://schemas.openxmlformats.org/officeDocument/2006/relationships/hyperlink" Target="http://opendatacommunities.org/id/district-council/basingstoke" TargetMode="External"/><Relationship Id="rId24" Type="http://schemas.openxmlformats.org/officeDocument/2006/relationships/hyperlink" Target="http://opendatacommunities.org/id/district-council/basingstoke" TargetMode="External"/><Relationship Id="rId5" Type="http://schemas.openxmlformats.org/officeDocument/2006/relationships/hyperlink" Target="http://opendatacommunities.org/id/district-council/basingstoke" TargetMode="External"/><Relationship Id="rId15" Type="http://schemas.openxmlformats.org/officeDocument/2006/relationships/hyperlink" Target="http://opendatacommunities.org/id/district-council/basingstoke" TargetMode="External"/><Relationship Id="rId23" Type="http://schemas.openxmlformats.org/officeDocument/2006/relationships/hyperlink" Target="http://opendatacommunities.org/id/district-council/basingstoke" TargetMode="External"/><Relationship Id="rId10" Type="http://schemas.openxmlformats.org/officeDocument/2006/relationships/hyperlink" Target="http://opendatacommunities.org/id/district-council/basingstoke" TargetMode="External"/><Relationship Id="rId19" Type="http://schemas.openxmlformats.org/officeDocument/2006/relationships/hyperlink" Target="http://opendatacommunities.org/id/district-council/basingstoke" TargetMode="External"/><Relationship Id="rId4" Type="http://schemas.openxmlformats.org/officeDocument/2006/relationships/hyperlink" Target="http://opendatacommunities.org/id/district-council/basingstoke" TargetMode="External"/><Relationship Id="rId9" Type="http://schemas.openxmlformats.org/officeDocument/2006/relationships/hyperlink" Target="http://opendatacommunities.org/id/district-council/basingstoke" TargetMode="External"/><Relationship Id="rId14" Type="http://schemas.openxmlformats.org/officeDocument/2006/relationships/hyperlink" Target="http://opendatacommunities.org/id/district-council/basingstoke" TargetMode="External"/><Relationship Id="rId22" Type="http://schemas.openxmlformats.org/officeDocument/2006/relationships/hyperlink" Target="http://opendatacommunities.org/id/district-council/basingstok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215"/>
  <sheetViews>
    <sheetView showGridLines="0" tabSelected="1" zoomScale="84" zoomScaleNormal="70" zoomScaleSheetLayoutView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9" sqref="L9"/>
    </sheetView>
  </sheetViews>
  <sheetFormatPr defaultColWidth="16.1796875" defaultRowHeight="13.8"/>
  <cols>
    <col min="1" max="1" width="16.08984375" style="2" bestFit="1" customWidth="1"/>
    <col min="2" max="2" width="34.453125" style="31" customWidth="1"/>
    <col min="3" max="3" width="26.36328125" style="14" bestFit="1" customWidth="1"/>
    <col min="4" max="4" width="37.1796875" style="2" customWidth="1"/>
    <col min="5" max="5" width="19.81640625" style="7" customWidth="1"/>
    <col min="6" max="6" width="20.90625" style="2" customWidth="1"/>
    <col min="7" max="7" width="16.36328125" style="2" bestFit="1" customWidth="1"/>
    <col min="8" max="8" width="15.6328125" style="8" bestFit="1" customWidth="1"/>
    <col min="9" max="9" width="11" style="2" bestFit="1" customWidth="1"/>
    <col min="10" max="10" width="35.1796875" style="2" bestFit="1" customWidth="1"/>
    <col min="11" max="11" width="15.453125" style="2" bestFit="1" customWidth="1"/>
    <col min="12" max="12" width="35.54296875" style="2" bestFit="1" customWidth="1"/>
    <col min="13" max="13" width="24.54296875" style="2" bestFit="1" customWidth="1"/>
    <col min="14" max="14" width="11.54296875" style="2" bestFit="1" customWidth="1"/>
    <col min="15" max="15" width="15" style="2" bestFit="1" customWidth="1"/>
    <col min="16" max="16" width="16.36328125" style="2" bestFit="1" customWidth="1"/>
    <col min="17" max="16384" width="16.1796875" style="2"/>
  </cols>
  <sheetData>
    <row r="1" spans="1:18" ht="55.2">
      <c r="A1" s="20" t="s">
        <v>12</v>
      </c>
      <c r="B1" s="20" t="s">
        <v>13</v>
      </c>
      <c r="C1" s="20" t="s">
        <v>0</v>
      </c>
      <c r="D1" s="20" t="s">
        <v>1</v>
      </c>
      <c r="E1" s="20" t="s">
        <v>16</v>
      </c>
      <c r="F1" s="20" t="s">
        <v>17</v>
      </c>
      <c r="G1" s="20" t="s">
        <v>6</v>
      </c>
      <c r="H1" s="34" t="s">
        <v>7</v>
      </c>
      <c r="I1" s="35" t="s">
        <v>10</v>
      </c>
      <c r="J1" s="36" t="s">
        <v>5</v>
      </c>
      <c r="K1" s="20" t="s">
        <v>9</v>
      </c>
      <c r="L1" s="20" t="s">
        <v>2</v>
      </c>
      <c r="M1" s="20" t="s">
        <v>11</v>
      </c>
      <c r="N1" s="20" t="s">
        <v>3</v>
      </c>
      <c r="O1" s="20" t="s">
        <v>4</v>
      </c>
      <c r="P1" s="20" t="s">
        <v>8</v>
      </c>
      <c r="R1" s="37"/>
    </row>
    <row r="2" spans="1:18" ht="41.4">
      <c r="A2" s="1" t="s">
        <v>14</v>
      </c>
      <c r="B2" s="32" t="s">
        <v>15</v>
      </c>
      <c r="C2" s="16" t="s">
        <v>486</v>
      </c>
      <c r="D2" s="1" t="s">
        <v>302</v>
      </c>
      <c r="E2" s="39" t="s">
        <v>100</v>
      </c>
      <c r="F2" s="38" t="s">
        <v>100</v>
      </c>
      <c r="G2" s="40">
        <v>46136</v>
      </c>
      <c r="H2" s="3">
        <v>46203</v>
      </c>
      <c r="I2" s="5">
        <v>46021</v>
      </c>
      <c r="J2" s="4">
        <v>17100</v>
      </c>
      <c r="K2" s="1">
        <v>0</v>
      </c>
      <c r="L2" s="1" t="s">
        <v>371</v>
      </c>
      <c r="M2" s="1" t="s">
        <v>208</v>
      </c>
      <c r="N2" s="38" t="s">
        <v>288</v>
      </c>
      <c r="O2" s="1" t="s">
        <v>290</v>
      </c>
      <c r="P2" s="9" t="s">
        <v>293</v>
      </c>
    </row>
    <row r="3" spans="1:18" ht="41.4">
      <c r="A3" s="1" t="s">
        <v>14</v>
      </c>
      <c r="B3" s="32" t="s">
        <v>15</v>
      </c>
      <c r="C3" s="38" t="s">
        <v>487</v>
      </c>
      <c r="D3" s="38" t="s">
        <v>303</v>
      </c>
      <c r="E3" s="38" t="s">
        <v>18</v>
      </c>
      <c r="F3" s="38" t="s">
        <v>18</v>
      </c>
      <c r="G3" s="40">
        <v>46160</v>
      </c>
      <c r="H3" s="3">
        <v>46203</v>
      </c>
      <c r="I3" s="5">
        <v>46021</v>
      </c>
      <c r="J3" s="4">
        <v>12400</v>
      </c>
      <c r="K3" s="1">
        <v>0</v>
      </c>
      <c r="L3" s="38" t="s">
        <v>372</v>
      </c>
      <c r="M3" s="38" t="s">
        <v>208</v>
      </c>
      <c r="N3" s="38" t="s">
        <v>288</v>
      </c>
      <c r="O3" s="3" t="s">
        <v>290</v>
      </c>
      <c r="P3" s="38" t="s">
        <v>293</v>
      </c>
    </row>
    <row r="4" spans="1:18" ht="96.6">
      <c r="A4" s="1" t="s">
        <v>14</v>
      </c>
      <c r="B4" s="32" t="s">
        <v>15</v>
      </c>
      <c r="C4" s="38" t="s">
        <v>488</v>
      </c>
      <c r="D4" s="38" t="s">
        <v>79</v>
      </c>
      <c r="E4" s="38" t="s">
        <v>22</v>
      </c>
      <c r="F4" s="1" t="s">
        <v>22</v>
      </c>
      <c r="G4" s="40">
        <v>45463</v>
      </c>
      <c r="H4" s="3">
        <v>46203</v>
      </c>
      <c r="I4" s="5">
        <v>46021</v>
      </c>
      <c r="J4" s="25">
        <v>91200</v>
      </c>
      <c r="K4" s="1">
        <v>0</v>
      </c>
      <c r="L4" s="38" t="s">
        <v>373</v>
      </c>
      <c r="M4" s="38" t="s">
        <v>208</v>
      </c>
      <c r="N4" s="38" t="s">
        <v>288</v>
      </c>
      <c r="O4" s="3" t="s">
        <v>290</v>
      </c>
      <c r="P4" s="38" t="s">
        <v>296</v>
      </c>
    </row>
    <row r="5" spans="1:18" ht="41.4">
      <c r="A5" s="1" t="s">
        <v>14</v>
      </c>
      <c r="B5" s="32" t="s">
        <v>15</v>
      </c>
      <c r="C5" s="38" t="s">
        <v>489</v>
      </c>
      <c r="D5" s="1" t="s">
        <v>304</v>
      </c>
      <c r="E5" s="38" t="s">
        <v>18</v>
      </c>
      <c r="F5" s="38" t="s">
        <v>19</v>
      </c>
      <c r="G5" s="43">
        <v>46080</v>
      </c>
      <c r="H5" s="12">
        <v>46203</v>
      </c>
      <c r="I5" s="5">
        <v>46021</v>
      </c>
      <c r="J5" s="25">
        <v>46739.040000000001</v>
      </c>
      <c r="K5" s="1">
        <v>0</v>
      </c>
      <c r="L5" s="38" t="s">
        <v>211</v>
      </c>
      <c r="M5" s="6" t="s">
        <v>208</v>
      </c>
      <c r="N5" s="38" t="s">
        <v>289</v>
      </c>
      <c r="O5" s="1" t="s">
        <v>290</v>
      </c>
      <c r="P5" s="38" t="s">
        <v>293</v>
      </c>
    </row>
    <row r="6" spans="1:18" ht="41.4">
      <c r="A6" s="1" t="s">
        <v>14</v>
      </c>
      <c r="B6" s="32" t="s">
        <v>15</v>
      </c>
      <c r="C6" s="38" t="s">
        <v>490</v>
      </c>
      <c r="D6" s="1" t="s">
        <v>305</v>
      </c>
      <c r="E6" s="38" t="s">
        <v>18</v>
      </c>
      <c r="F6" s="38" t="s">
        <v>19</v>
      </c>
      <c r="G6" s="43">
        <v>46080</v>
      </c>
      <c r="H6" s="12">
        <v>46203</v>
      </c>
      <c r="I6" s="5">
        <v>46021</v>
      </c>
      <c r="J6" s="25">
        <v>5608.32</v>
      </c>
      <c r="K6" s="1">
        <v>0</v>
      </c>
      <c r="L6" s="38" t="s">
        <v>374</v>
      </c>
      <c r="M6" s="1" t="s">
        <v>208</v>
      </c>
      <c r="N6" s="38" t="s">
        <v>287</v>
      </c>
      <c r="O6" s="1" t="s">
        <v>290</v>
      </c>
      <c r="P6" s="38" t="s">
        <v>293</v>
      </c>
    </row>
    <row r="7" spans="1:18" ht="41.4">
      <c r="A7" s="1" t="s">
        <v>14</v>
      </c>
      <c r="B7" s="32" t="s">
        <v>15</v>
      </c>
      <c r="C7" s="38" t="s">
        <v>491</v>
      </c>
      <c r="D7" s="1" t="s">
        <v>306</v>
      </c>
      <c r="E7" s="38" t="s">
        <v>18</v>
      </c>
      <c r="F7" s="38" t="s">
        <v>18</v>
      </c>
      <c r="G7" s="40">
        <v>46153</v>
      </c>
      <c r="H7" s="3">
        <v>46203</v>
      </c>
      <c r="I7" s="5">
        <v>46021</v>
      </c>
      <c r="J7" s="4">
        <v>9975.58</v>
      </c>
      <c r="K7" s="1">
        <v>0</v>
      </c>
      <c r="L7" s="38" t="s">
        <v>375</v>
      </c>
      <c r="M7" s="1" t="s">
        <v>208</v>
      </c>
      <c r="N7" s="38" t="s">
        <v>287</v>
      </c>
      <c r="O7" s="1" t="s">
        <v>290</v>
      </c>
      <c r="P7" s="38" t="s">
        <v>293</v>
      </c>
    </row>
    <row r="8" spans="1:18" s="26" customFormat="1" ht="41.4">
      <c r="A8" s="1" t="s">
        <v>14</v>
      </c>
      <c r="B8" s="32" t="s">
        <v>15</v>
      </c>
      <c r="C8" s="1" t="s">
        <v>492</v>
      </c>
      <c r="D8" s="1" t="s">
        <v>307</v>
      </c>
      <c r="E8" s="38" t="s">
        <v>18</v>
      </c>
      <c r="F8" s="1" t="s">
        <v>19</v>
      </c>
      <c r="G8" s="40">
        <v>46140</v>
      </c>
      <c r="H8" s="3">
        <v>46203</v>
      </c>
      <c r="I8" s="5">
        <v>46021</v>
      </c>
      <c r="J8" s="4">
        <v>4975</v>
      </c>
      <c r="K8" s="1">
        <v>0</v>
      </c>
      <c r="L8" s="1" t="s">
        <v>376</v>
      </c>
      <c r="M8" s="1" t="s">
        <v>208</v>
      </c>
      <c r="N8" s="38" t="s">
        <v>288</v>
      </c>
      <c r="O8" s="1" t="s">
        <v>290</v>
      </c>
      <c r="P8" s="1" t="s">
        <v>293</v>
      </c>
      <c r="Q8" s="2"/>
    </row>
    <row r="9" spans="1:18" ht="41.4">
      <c r="A9" s="1" t="s">
        <v>14</v>
      </c>
      <c r="B9" s="32" t="s">
        <v>15</v>
      </c>
      <c r="C9" s="1" t="s">
        <v>493</v>
      </c>
      <c r="D9" s="1" t="s">
        <v>308</v>
      </c>
      <c r="E9" s="38" t="s">
        <v>24</v>
      </c>
      <c r="F9" s="1" t="s">
        <v>25</v>
      </c>
      <c r="G9" s="40">
        <v>46171</v>
      </c>
      <c r="H9" s="3">
        <v>46203</v>
      </c>
      <c r="I9" s="5">
        <v>46021</v>
      </c>
      <c r="J9" s="4">
        <v>11585.7</v>
      </c>
      <c r="K9" s="1">
        <v>0</v>
      </c>
      <c r="L9" s="1" t="s">
        <v>377</v>
      </c>
      <c r="M9" s="1" t="s">
        <v>208</v>
      </c>
      <c r="N9" s="38" t="s">
        <v>288</v>
      </c>
      <c r="O9" s="1" t="s">
        <v>290</v>
      </c>
      <c r="P9" s="1" t="s">
        <v>293</v>
      </c>
    </row>
    <row r="10" spans="1:18" ht="82.8">
      <c r="A10" s="1" t="s">
        <v>14</v>
      </c>
      <c r="B10" s="32" t="s">
        <v>15</v>
      </c>
      <c r="C10" s="1" t="s">
        <v>494</v>
      </c>
      <c r="D10" s="1" t="s">
        <v>495</v>
      </c>
      <c r="E10" s="38" t="s">
        <v>18</v>
      </c>
      <c r="F10" s="1" t="s">
        <v>19</v>
      </c>
      <c r="G10" s="3">
        <v>45845</v>
      </c>
      <c r="H10" s="3">
        <v>46203</v>
      </c>
      <c r="I10" s="5">
        <v>46021</v>
      </c>
      <c r="J10" s="4">
        <v>127835</v>
      </c>
      <c r="K10" s="1">
        <v>0</v>
      </c>
      <c r="L10" s="1" t="s">
        <v>210</v>
      </c>
      <c r="M10" s="1" t="s">
        <v>208</v>
      </c>
      <c r="N10" s="38" t="s">
        <v>289</v>
      </c>
      <c r="O10" s="1" t="s">
        <v>290</v>
      </c>
      <c r="P10" s="42" t="s">
        <v>292</v>
      </c>
    </row>
    <row r="11" spans="1:18" ht="69">
      <c r="A11" s="1" t="s">
        <v>14</v>
      </c>
      <c r="B11" s="32" t="s">
        <v>15</v>
      </c>
      <c r="C11" s="38" t="s">
        <v>496</v>
      </c>
      <c r="D11" s="1" t="s">
        <v>80</v>
      </c>
      <c r="E11" s="38" t="s">
        <v>18</v>
      </c>
      <c r="F11" s="38" t="s">
        <v>66</v>
      </c>
      <c r="G11" s="40">
        <v>45108</v>
      </c>
      <c r="H11" s="3">
        <v>46204</v>
      </c>
      <c r="I11" s="5">
        <v>46023</v>
      </c>
      <c r="J11" s="4">
        <v>75000</v>
      </c>
      <c r="K11" s="1">
        <v>0</v>
      </c>
      <c r="L11" s="1" t="s">
        <v>378</v>
      </c>
      <c r="M11" s="38" t="s">
        <v>208</v>
      </c>
      <c r="N11" s="38" t="s">
        <v>289</v>
      </c>
      <c r="O11" s="3" t="s">
        <v>290</v>
      </c>
      <c r="P11" s="38" t="s">
        <v>292</v>
      </c>
    </row>
    <row r="12" spans="1:18" ht="69">
      <c r="A12" s="1" t="s">
        <v>14</v>
      </c>
      <c r="B12" s="32" t="s">
        <v>15</v>
      </c>
      <c r="C12" s="42" t="s">
        <v>497</v>
      </c>
      <c r="D12" s="9" t="s">
        <v>82</v>
      </c>
      <c r="E12" s="38" t="s">
        <v>18</v>
      </c>
      <c r="F12" s="1" t="s">
        <v>66</v>
      </c>
      <c r="G12" s="12">
        <v>45108</v>
      </c>
      <c r="H12" s="12">
        <v>46204</v>
      </c>
      <c r="I12" s="5">
        <v>46023</v>
      </c>
      <c r="J12" s="25">
        <v>75000</v>
      </c>
      <c r="K12" s="1">
        <v>0</v>
      </c>
      <c r="L12" s="9" t="s">
        <v>378</v>
      </c>
      <c r="M12" s="38" t="s">
        <v>208</v>
      </c>
      <c r="N12" s="38" t="s">
        <v>289</v>
      </c>
      <c r="O12" s="3" t="s">
        <v>290</v>
      </c>
      <c r="P12" s="42" t="s">
        <v>294</v>
      </c>
    </row>
    <row r="13" spans="1:18" s="26" customFormat="1" ht="41.4">
      <c r="A13" s="1" t="s">
        <v>14</v>
      </c>
      <c r="B13" s="32" t="s">
        <v>15</v>
      </c>
      <c r="C13" s="1" t="s">
        <v>498</v>
      </c>
      <c r="D13" s="1" t="s">
        <v>309</v>
      </c>
      <c r="E13" s="38" t="s">
        <v>20</v>
      </c>
      <c r="F13" s="38" t="s">
        <v>21</v>
      </c>
      <c r="G13" s="12">
        <v>46202</v>
      </c>
      <c r="H13" s="12">
        <v>46207</v>
      </c>
      <c r="I13" s="5">
        <v>46026</v>
      </c>
      <c r="J13" s="25">
        <v>5552</v>
      </c>
      <c r="K13" s="1">
        <v>0</v>
      </c>
      <c r="L13" s="1" t="s">
        <v>379</v>
      </c>
      <c r="M13" s="38" t="s">
        <v>208</v>
      </c>
      <c r="N13" s="38" t="s">
        <v>288</v>
      </c>
      <c r="O13" s="38" t="s">
        <v>290</v>
      </c>
      <c r="P13" s="1" t="s">
        <v>293</v>
      </c>
    </row>
    <row r="14" spans="1:18" ht="41.4">
      <c r="A14" s="1" t="s">
        <v>14</v>
      </c>
      <c r="B14" s="32" t="s">
        <v>15</v>
      </c>
      <c r="C14" s="1" t="s">
        <v>499</v>
      </c>
      <c r="D14" s="1" t="s">
        <v>310</v>
      </c>
      <c r="E14" s="1" t="s">
        <v>20</v>
      </c>
      <c r="F14" s="1" t="s">
        <v>21</v>
      </c>
      <c r="G14" s="12">
        <v>46154</v>
      </c>
      <c r="H14" s="12">
        <v>46208</v>
      </c>
      <c r="I14" s="5">
        <v>46027</v>
      </c>
      <c r="J14" s="25">
        <v>6500</v>
      </c>
      <c r="K14" s="1">
        <v>0</v>
      </c>
      <c r="L14" s="1" t="s">
        <v>380</v>
      </c>
      <c r="M14" s="1" t="s">
        <v>208</v>
      </c>
      <c r="N14" s="1" t="s">
        <v>288</v>
      </c>
      <c r="O14" s="1" t="s">
        <v>290</v>
      </c>
      <c r="P14" s="1" t="s">
        <v>295</v>
      </c>
    </row>
    <row r="15" spans="1:18" ht="69">
      <c r="A15" s="1" t="s">
        <v>14</v>
      </c>
      <c r="B15" s="32" t="s">
        <v>15</v>
      </c>
      <c r="C15" s="42" t="s">
        <v>500</v>
      </c>
      <c r="D15" s="9" t="s">
        <v>83</v>
      </c>
      <c r="E15" s="39" t="s">
        <v>18</v>
      </c>
      <c r="F15" s="1" t="s">
        <v>66</v>
      </c>
      <c r="G15" s="40">
        <v>45119</v>
      </c>
      <c r="H15" s="3">
        <v>46213</v>
      </c>
      <c r="I15" s="13">
        <v>46032</v>
      </c>
      <c r="J15" s="4">
        <v>90000</v>
      </c>
      <c r="K15" s="1">
        <v>0</v>
      </c>
      <c r="L15" s="9" t="s">
        <v>233</v>
      </c>
      <c r="M15" s="38" t="s">
        <v>208</v>
      </c>
      <c r="N15" s="38" t="s">
        <v>286</v>
      </c>
      <c r="O15" s="3" t="s">
        <v>290</v>
      </c>
      <c r="P15" s="42" t="s">
        <v>292</v>
      </c>
    </row>
    <row r="16" spans="1:18" ht="55.2">
      <c r="A16" s="1" t="s">
        <v>14</v>
      </c>
      <c r="B16" s="32" t="s">
        <v>15</v>
      </c>
      <c r="C16" s="42" t="s">
        <v>501</v>
      </c>
      <c r="D16" s="9" t="s">
        <v>70</v>
      </c>
      <c r="E16" s="39" t="s">
        <v>28</v>
      </c>
      <c r="F16" s="1" t="s">
        <v>28</v>
      </c>
      <c r="G16" s="40">
        <v>45028</v>
      </c>
      <c r="H16" s="3">
        <v>46213</v>
      </c>
      <c r="I16" s="13">
        <v>46032</v>
      </c>
      <c r="J16" s="4">
        <v>192448.22</v>
      </c>
      <c r="K16" s="1">
        <v>0</v>
      </c>
      <c r="L16" s="9" t="s">
        <v>228</v>
      </c>
      <c r="M16" s="38" t="s">
        <v>208</v>
      </c>
      <c r="N16" s="38" t="s">
        <v>289</v>
      </c>
      <c r="O16" s="3" t="s">
        <v>290</v>
      </c>
      <c r="P16" s="42" t="s">
        <v>294</v>
      </c>
    </row>
    <row r="17" spans="1:16" ht="41.4">
      <c r="A17" s="1" t="s">
        <v>14</v>
      </c>
      <c r="B17" s="32" t="s">
        <v>15</v>
      </c>
      <c r="C17" s="42" t="s">
        <v>502</v>
      </c>
      <c r="D17" s="9" t="s">
        <v>311</v>
      </c>
      <c r="E17" s="39" t="s">
        <v>20</v>
      </c>
      <c r="F17" s="1" t="s">
        <v>21</v>
      </c>
      <c r="G17" s="40">
        <v>46113</v>
      </c>
      <c r="H17" s="3">
        <v>46215</v>
      </c>
      <c r="I17" s="13">
        <v>46034</v>
      </c>
      <c r="J17" s="4">
        <v>7000</v>
      </c>
      <c r="K17" s="1">
        <v>0</v>
      </c>
      <c r="L17" s="9" t="s">
        <v>381</v>
      </c>
      <c r="M17" s="38" t="s">
        <v>208</v>
      </c>
      <c r="N17" s="38" t="s">
        <v>288</v>
      </c>
      <c r="O17" s="3" t="s">
        <v>290</v>
      </c>
      <c r="P17" s="42" t="s">
        <v>295</v>
      </c>
    </row>
    <row r="18" spans="1:16" ht="41.4">
      <c r="A18" s="1" t="s">
        <v>14</v>
      </c>
      <c r="B18" s="32" t="s">
        <v>15</v>
      </c>
      <c r="C18" s="42" t="s">
        <v>503</v>
      </c>
      <c r="D18" s="9" t="s">
        <v>312</v>
      </c>
      <c r="E18" s="39" t="s">
        <v>18</v>
      </c>
      <c r="F18" s="1" t="s">
        <v>66</v>
      </c>
      <c r="G18" s="40">
        <v>46204</v>
      </c>
      <c r="H18" s="3">
        <v>46234</v>
      </c>
      <c r="I18" s="13">
        <v>46053</v>
      </c>
      <c r="J18" s="4">
        <v>6370.8</v>
      </c>
      <c r="K18" s="1">
        <v>0</v>
      </c>
      <c r="L18" s="9" t="s">
        <v>382</v>
      </c>
      <c r="M18" s="38" t="s">
        <v>208</v>
      </c>
      <c r="N18" s="38" t="s">
        <v>286</v>
      </c>
      <c r="O18" s="3" t="s">
        <v>290</v>
      </c>
      <c r="P18" s="42" t="s">
        <v>293</v>
      </c>
    </row>
    <row r="19" spans="1:16" ht="69">
      <c r="A19" s="1" t="s">
        <v>14</v>
      </c>
      <c r="B19" s="32" t="s">
        <v>15</v>
      </c>
      <c r="C19" s="42" t="s">
        <v>504</v>
      </c>
      <c r="D19" s="9" t="s">
        <v>313</v>
      </c>
      <c r="E19" s="38" t="s">
        <v>22</v>
      </c>
      <c r="F19" s="1" t="s">
        <v>23</v>
      </c>
      <c r="G19" s="46">
        <v>45545</v>
      </c>
      <c r="H19" s="19">
        <v>46234</v>
      </c>
      <c r="I19" s="13">
        <v>46053</v>
      </c>
      <c r="J19" s="18">
        <v>125000</v>
      </c>
      <c r="K19" s="1">
        <v>0</v>
      </c>
      <c r="L19" s="9" t="s">
        <v>383</v>
      </c>
      <c r="M19" s="38" t="s">
        <v>208</v>
      </c>
      <c r="N19" s="38" t="s">
        <v>289</v>
      </c>
      <c r="O19" s="3" t="s">
        <v>290</v>
      </c>
      <c r="P19" s="42" t="s">
        <v>296</v>
      </c>
    </row>
    <row r="20" spans="1:16" ht="41.4">
      <c r="A20" s="1" t="s">
        <v>14</v>
      </c>
      <c r="B20" s="32" t="s">
        <v>15</v>
      </c>
      <c r="C20" s="1" t="s">
        <v>505</v>
      </c>
      <c r="D20" s="1" t="s">
        <v>84</v>
      </c>
      <c r="E20" s="38" t="s">
        <v>18</v>
      </c>
      <c r="F20" s="1" t="s">
        <v>19</v>
      </c>
      <c r="G20" s="40">
        <v>45139</v>
      </c>
      <c r="H20" s="3">
        <v>46234</v>
      </c>
      <c r="I20" s="13">
        <v>46053</v>
      </c>
      <c r="J20" s="4">
        <v>72536.320000000007</v>
      </c>
      <c r="K20" s="1">
        <v>0</v>
      </c>
      <c r="L20" s="1" t="s">
        <v>384</v>
      </c>
      <c r="M20" s="38" t="s">
        <v>208</v>
      </c>
      <c r="N20" s="38" t="s">
        <v>289</v>
      </c>
      <c r="O20" s="3" t="s">
        <v>290</v>
      </c>
      <c r="P20" s="9" t="s">
        <v>295</v>
      </c>
    </row>
    <row r="21" spans="1:16" ht="55.2">
      <c r="A21" s="1" t="s">
        <v>14</v>
      </c>
      <c r="B21" s="33" t="s">
        <v>15</v>
      </c>
      <c r="C21" s="42" t="s">
        <v>506</v>
      </c>
      <c r="D21" s="9" t="s">
        <v>85</v>
      </c>
      <c r="E21" s="38" t="s">
        <v>18</v>
      </c>
      <c r="F21" s="1" t="s">
        <v>19</v>
      </c>
      <c r="G21" s="40">
        <v>45139</v>
      </c>
      <c r="H21" s="3">
        <v>46234</v>
      </c>
      <c r="I21" s="13">
        <v>46053</v>
      </c>
      <c r="J21" s="4">
        <v>70000</v>
      </c>
      <c r="K21" s="1">
        <v>0</v>
      </c>
      <c r="L21" s="9" t="s">
        <v>234</v>
      </c>
      <c r="M21" s="38" t="s">
        <v>208</v>
      </c>
      <c r="N21" s="38" t="s">
        <v>289</v>
      </c>
      <c r="O21" s="3" t="s">
        <v>290</v>
      </c>
      <c r="P21" s="42" t="s">
        <v>292</v>
      </c>
    </row>
    <row r="22" spans="1:16" ht="41.4">
      <c r="A22" s="1" t="s">
        <v>14</v>
      </c>
      <c r="B22" s="32" t="s">
        <v>15</v>
      </c>
      <c r="C22" s="42" t="s">
        <v>507</v>
      </c>
      <c r="D22" s="9" t="s">
        <v>508</v>
      </c>
      <c r="E22" s="38" t="s">
        <v>28</v>
      </c>
      <c r="F22" s="24" t="s">
        <v>28</v>
      </c>
      <c r="G22" s="3">
        <v>46189</v>
      </c>
      <c r="H22" s="3">
        <v>46234</v>
      </c>
      <c r="I22" s="13">
        <v>46053</v>
      </c>
      <c r="J22" s="4">
        <v>7818</v>
      </c>
      <c r="K22" s="1">
        <v>0</v>
      </c>
      <c r="L22" s="42" t="s">
        <v>509</v>
      </c>
      <c r="M22" s="38" t="s">
        <v>208</v>
      </c>
      <c r="N22" s="42" t="s">
        <v>287</v>
      </c>
      <c r="O22" s="3" t="s">
        <v>290</v>
      </c>
      <c r="P22" s="42" t="s">
        <v>295</v>
      </c>
    </row>
    <row r="23" spans="1:16" s="27" customFormat="1" ht="41.4">
      <c r="A23" s="1" t="s">
        <v>14</v>
      </c>
      <c r="B23" s="32" t="s">
        <v>15</v>
      </c>
      <c r="C23" s="38" t="s">
        <v>510</v>
      </c>
      <c r="D23" s="1" t="s">
        <v>86</v>
      </c>
      <c r="E23" s="38" t="s">
        <v>18</v>
      </c>
      <c r="F23" s="24" t="s">
        <v>66</v>
      </c>
      <c r="G23" s="40">
        <v>45890</v>
      </c>
      <c r="H23" s="3">
        <v>46254</v>
      </c>
      <c r="I23" s="5">
        <v>46073</v>
      </c>
      <c r="J23" s="4">
        <f>8336*1.2</f>
        <v>10003.199999999999</v>
      </c>
      <c r="K23" s="1">
        <v>0</v>
      </c>
      <c r="L23" s="1" t="s">
        <v>385</v>
      </c>
      <c r="M23" s="38" t="s">
        <v>208</v>
      </c>
      <c r="N23" s="38" t="s">
        <v>288</v>
      </c>
      <c r="O23" s="3" t="s">
        <v>290</v>
      </c>
      <c r="P23" s="38" t="s">
        <v>295</v>
      </c>
    </row>
    <row r="24" spans="1:16" ht="41.4">
      <c r="A24" s="1" t="s">
        <v>14</v>
      </c>
      <c r="B24" s="32" t="s">
        <v>15</v>
      </c>
      <c r="C24" s="38" t="s">
        <v>511</v>
      </c>
      <c r="D24" s="38" t="s">
        <v>512</v>
      </c>
      <c r="E24" s="38" t="s">
        <v>18</v>
      </c>
      <c r="F24" s="24" t="s">
        <v>18</v>
      </c>
      <c r="G24" s="40">
        <v>46184</v>
      </c>
      <c r="H24" s="3">
        <v>46265</v>
      </c>
      <c r="I24" s="5">
        <v>46081</v>
      </c>
      <c r="J24" s="4">
        <v>10476</v>
      </c>
      <c r="K24" s="1">
        <v>0</v>
      </c>
      <c r="L24" s="38" t="s">
        <v>372</v>
      </c>
      <c r="M24" s="38" t="s">
        <v>208</v>
      </c>
      <c r="N24" s="38" t="s">
        <v>288</v>
      </c>
      <c r="O24" s="3" t="s">
        <v>290</v>
      </c>
      <c r="P24" s="38" t="s">
        <v>293</v>
      </c>
    </row>
    <row r="25" spans="1:16" ht="55.2">
      <c r="A25" s="1" t="s">
        <v>14</v>
      </c>
      <c r="B25" s="32" t="s">
        <v>15</v>
      </c>
      <c r="C25" s="38" t="s">
        <v>513</v>
      </c>
      <c r="D25" s="1" t="s">
        <v>314</v>
      </c>
      <c r="E25" s="38" t="s">
        <v>28</v>
      </c>
      <c r="F25" s="38" t="s">
        <v>28</v>
      </c>
      <c r="G25" s="40">
        <v>46104</v>
      </c>
      <c r="H25" s="3">
        <v>46265</v>
      </c>
      <c r="I25" s="5">
        <v>46081</v>
      </c>
      <c r="J25" s="4">
        <v>330895.17</v>
      </c>
      <c r="K25" s="1">
        <v>0</v>
      </c>
      <c r="L25" s="1" t="s">
        <v>386</v>
      </c>
      <c r="M25" s="38" t="s">
        <v>208</v>
      </c>
      <c r="N25" s="38" t="s">
        <v>289</v>
      </c>
      <c r="O25" s="3" t="s">
        <v>290</v>
      </c>
      <c r="P25" s="23" t="s">
        <v>296</v>
      </c>
    </row>
    <row r="26" spans="1:16" ht="41.4">
      <c r="A26" s="1" t="s">
        <v>14</v>
      </c>
      <c r="B26" s="32" t="s">
        <v>15</v>
      </c>
      <c r="C26" s="38" t="s">
        <v>514</v>
      </c>
      <c r="D26" s="38" t="s">
        <v>87</v>
      </c>
      <c r="E26" s="38" t="s">
        <v>18</v>
      </c>
      <c r="F26" s="38" t="s">
        <v>18</v>
      </c>
      <c r="G26" s="40">
        <v>44075</v>
      </c>
      <c r="H26" s="3">
        <v>46265</v>
      </c>
      <c r="I26" s="5">
        <v>46081</v>
      </c>
      <c r="J26" s="4" t="s">
        <v>202</v>
      </c>
      <c r="K26" s="1">
        <v>0</v>
      </c>
      <c r="L26" s="38" t="s">
        <v>387</v>
      </c>
      <c r="M26" s="38" t="s">
        <v>208</v>
      </c>
      <c r="N26" s="38" t="s">
        <v>289</v>
      </c>
      <c r="O26" s="3" t="s">
        <v>290</v>
      </c>
      <c r="P26" s="38" t="s">
        <v>296</v>
      </c>
    </row>
    <row r="27" spans="1:16" ht="41.4">
      <c r="A27" s="1" t="s">
        <v>14</v>
      </c>
      <c r="B27" s="32" t="s">
        <v>15</v>
      </c>
      <c r="C27" s="1" t="s">
        <v>515</v>
      </c>
      <c r="D27" s="1" t="s">
        <v>88</v>
      </c>
      <c r="E27" s="39" t="s">
        <v>24</v>
      </c>
      <c r="F27" s="38" t="s">
        <v>58</v>
      </c>
      <c r="G27" s="40">
        <v>43709</v>
      </c>
      <c r="H27" s="3">
        <v>46265</v>
      </c>
      <c r="I27" s="5">
        <v>46081</v>
      </c>
      <c r="J27" s="4" t="s">
        <v>203</v>
      </c>
      <c r="K27" s="1">
        <v>0</v>
      </c>
      <c r="L27" s="1" t="s">
        <v>235</v>
      </c>
      <c r="M27" s="1" t="s">
        <v>208</v>
      </c>
      <c r="N27" s="1" t="s">
        <v>287</v>
      </c>
      <c r="O27" s="1" t="s">
        <v>290</v>
      </c>
      <c r="P27" s="1" t="s">
        <v>297</v>
      </c>
    </row>
    <row r="28" spans="1:16" ht="41.4">
      <c r="A28" s="1" t="s">
        <v>14</v>
      </c>
      <c r="B28" s="32" t="s">
        <v>15</v>
      </c>
      <c r="C28" s="1" t="s">
        <v>516</v>
      </c>
      <c r="D28" s="1" t="s">
        <v>315</v>
      </c>
      <c r="E28" s="38" t="s">
        <v>24</v>
      </c>
      <c r="F28" s="1" t="s">
        <v>25</v>
      </c>
      <c r="G28" s="40">
        <v>46113</v>
      </c>
      <c r="H28" s="3">
        <v>46265</v>
      </c>
      <c r="I28" s="5">
        <v>46081</v>
      </c>
      <c r="J28" s="4">
        <v>182948.07</v>
      </c>
      <c r="K28" s="1">
        <v>0</v>
      </c>
      <c r="L28" s="1" t="s">
        <v>388</v>
      </c>
      <c r="M28" s="1" t="s">
        <v>208</v>
      </c>
      <c r="N28" s="1" t="s">
        <v>286</v>
      </c>
      <c r="O28" s="1" t="s">
        <v>290</v>
      </c>
      <c r="P28" s="1" t="s">
        <v>292</v>
      </c>
    </row>
    <row r="29" spans="1:16" ht="41.4">
      <c r="A29" s="1" t="s">
        <v>14</v>
      </c>
      <c r="B29" s="32" t="s">
        <v>15</v>
      </c>
      <c r="C29" s="1" t="s">
        <v>517</v>
      </c>
      <c r="D29" s="1" t="s">
        <v>316</v>
      </c>
      <c r="E29" s="39" t="s">
        <v>24</v>
      </c>
      <c r="F29" s="1" t="s">
        <v>25</v>
      </c>
      <c r="G29" s="40">
        <v>46157</v>
      </c>
      <c r="H29" s="3">
        <v>46265</v>
      </c>
      <c r="I29" s="5">
        <v>46081</v>
      </c>
      <c r="J29" s="4">
        <v>119986</v>
      </c>
      <c r="K29" s="1">
        <v>0</v>
      </c>
      <c r="L29" s="1" t="s">
        <v>389</v>
      </c>
      <c r="M29" s="38" t="s">
        <v>208</v>
      </c>
      <c r="N29" s="38" t="s">
        <v>287</v>
      </c>
      <c r="O29" s="3" t="s">
        <v>290</v>
      </c>
      <c r="P29" s="1" t="s">
        <v>293</v>
      </c>
    </row>
    <row r="30" spans="1:16" ht="41.4">
      <c r="A30" s="1" t="s">
        <v>14</v>
      </c>
      <c r="B30" s="32" t="s">
        <v>15</v>
      </c>
      <c r="C30" s="1" t="s">
        <v>518</v>
      </c>
      <c r="D30" s="1" t="s">
        <v>317</v>
      </c>
      <c r="E30" s="39" t="s">
        <v>18</v>
      </c>
      <c r="F30" s="38" t="s">
        <v>19</v>
      </c>
      <c r="G30" s="40">
        <v>46177</v>
      </c>
      <c r="H30" s="3">
        <v>46265</v>
      </c>
      <c r="I30" s="5">
        <v>46081</v>
      </c>
      <c r="J30" s="4">
        <v>18900</v>
      </c>
      <c r="K30" s="1">
        <v>0</v>
      </c>
      <c r="L30" s="1" t="s">
        <v>390</v>
      </c>
      <c r="M30" s="38" t="s">
        <v>208</v>
      </c>
      <c r="N30" s="38" t="s">
        <v>288</v>
      </c>
      <c r="O30" s="3" t="s">
        <v>290</v>
      </c>
      <c r="P30" s="1" t="s">
        <v>293</v>
      </c>
    </row>
    <row r="31" spans="1:16" ht="55.2">
      <c r="A31" s="1" t="s">
        <v>14</v>
      </c>
      <c r="B31" s="32" t="s">
        <v>15</v>
      </c>
      <c r="C31" s="38" t="s">
        <v>519</v>
      </c>
      <c r="D31" s="1" t="s">
        <v>72</v>
      </c>
      <c r="E31" s="39" t="s">
        <v>18</v>
      </c>
      <c r="F31" s="38" t="s">
        <v>19</v>
      </c>
      <c r="G31" s="3">
        <v>45783</v>
      </c>
      <c r="H31" s="3">
        <v>46265</v>
      </c>
      <c r="I31" s="5">
        <v>46081</v>
      </c>
      <c r="J31" s="4">
        <v>663490.09</v>
      </c>
      <c r="K31" s="1">
        <v>0</v>
      </c>
      <c r="L31" s="1" t="s">
        <v>210</v>
      </c>
      <c r="M31" s="38" t="s">
        <v>208</v>
      </c>
      <c r="N31" s="1" t="s">
        <v>289</v>
      </c>
      <c r="O31" s="3" t="s">
        <v>290</v>
      </c>
      <c r="P31" s="1" t="s">
        <v>292</v>
      </c>
    </row>
    <row r="32" spans="1:16" ht="41.4">
      <c r="A32" s="1" t="s">
        <v>14</v>
      </c>
      <c r="B32" s="32" t="s">
        <v>15</v>
      </c>
      <c r="C32" s="9" t="s">
        <v>520</v>
      </c>
      <c r="D32" s="9" t="s">
        <v>36</v>
      </c>
      <c r="E32" s="38" t="s">
        <v>103</v>
      </c>
      <c r="F32" s="9" t="s">
        <v>38</v>
      </c>
      <c r="G32" s="40">
        <v>45905</v>
      </c>
      <c r="H32" s="3">
        <v>46270</v>
      </c>
      <c r="I32" s="5">
        <v>46086</v>
      </c>
      <c r="J32" s="4" t="s">
        <v>369</v>
      </c>
      <c r="K32" s="1">
        <v>0</v>
      </c>
      <c r="L32" s="9" t="s">
        <v>215</v>
      </c>
      <c r="M32" s="38" t="s">
        <v>208</v>
      </c>
      <c r="N32" s="38" t="s">
        <v>288</v>
      </c>
      <c r="O32" s="3" t="s">
        <v>290</v>
      </c>
      <c r="P32" s="9" t="s">
        <v>293</v>
      </c>
    </row>
    <row r="33" spans="1:16" ht="41.4">
      <c r="A33" s="1" t="s">
        <v>14</v>
      </c>
      <c r="B33" s="32" t="s">
        <v>15</v>
      </c>
      <c r="C33" s="38" t="s">
        <v>521</v>
      </c>
      <c r="D33" s="1" t="s">
        <v>318</v>
      </c>
      <c r="E33" s="38" t="s">
        <v>103</v>
      </c>
      <c r="F33" s="16" t="s">
        <v>38</v>
      </c>
      <c r="G33" s="3">
        <v>45905</v>
      </c>
      <c r="H33" s="3">
        <v>46270</v>
      </c>
      <c r="I33" s="5">
        <v>46086</v>
      </c>
      <c r="J33" s="4" t="s">
        <v>369</v>
      </c>
      <c r="K33" s="1">
        <v>0</v>
      </c>
      <c r="L33" s="1" t="s">
        <v>391</v>
      </c>
      <c r="M33" s="1" t="s">
        <v>208</v>
      </c>
      <c r="N33" s="38" t="s">
        <v>288</v>
      </c>
      <c r="O33" s="1" t="s">
        <v>290</v>
      </c>
      <c r="P33" s="38" t="s">
        <v>293</v>
      </c>
    </row>
    <row r="34" spans="1:16" ht="41.4">
      <c r="A34" s="1" t="s">
        <v>14</v>
      </c>
      <c r="B34" s="32" t="s">
        <v>15</v>
      </c>
      <c r="C34" s="38" t="s">
        <v>522</v>
      </c>
      <c r="D34" s="1" t="s">
        <v>74</v>
      </c>
      <c r="E34" s="38" t="s">
        <v>18</v>
      </c>
      <c r="F34" s="38" t="s">
        <v>19</v>
      </c>
      <c r="G34" s="40">
        <v>45834</v>
      </c>
      <c r="H34" s="3">
        <v>46271</v>
      </c>
      <c r="I34" s="5">
        <v>46087</v>
      </c>
      <c r="J34" s="4">
        <v>56127.58</v>
      </c>
      <c r="K34" s="1">
        <v>0</v>
      </c>
      <c r="L34" s="1" t="s">
        <v>392</v>
      </c>
      <c r="M34" s="1" t="s">
        <v>208</v>
      </c>
      <c r="N34" s="38" t="s">
        <v>288</v>
      </c>
      <c r="O34" s="1" t="s">
        <v>290</v>
      </c>
      <c r="P34" s="38" t="s">
        <v>293</v>
      </c>
    </row>
    <row r="35" spans="1:16" ht="110.4">
      <c r="A35" s="1" t="s">
        <v>14</v>
      </c>
      <c r="B35" s="32" t="s">
        <v>15</v>
      </c>
      <c r="C35" s="38" t="s">
        <v>523</v>
      </c>
      <c r="D35" s="1" t="s">
        <v>89</v>
      </c>
      <c r="E35" s="38" t="s">
        <v>24</v>
      </c>
      <c r="F35" s="38" t="s">
        <v>25</v>
      </c>
      <c r="G35" s="40">
        <v>45551</v>
      </c>
      <c r="H35" s="3">
        <v>46280</v>
      </c>
      <c r="I35" s="5">
        <v>46096</v>
      </c>
      <c r="J35" s="4">
        <v>750000</v>
      </c>
      <c r="K35" s="1">
        <v>0</v>
      </c>
      <c r="L35" s="1" t="s">
        <v>393</v>
      </c>
      <c r="M35" s="1" t="s">
        <v>208</v>
      </c>
      <c r="N35" s="38" t="s">
        <v>289</v>
      </c>
      <c r="O35" s="1" t="s">
        <v>290</v>
      </c>
      <c r="P35" s="38" t="s">
        <v>296</v>
      </c>
    </row>
    <row r="36" spans="1:16" ht="41.4">
      <c r="A36" s="1" t="s">
        <v>14</v>
      </c>
      <c r="B36" s="32" t="s">
        <v>15</v>
      </c>
      <c r="C36" s="38" t="s">
        <v>524</v>
      </c>
      <c r="D36" s="1" t="s">
        <v>319</v>
      </c>
      <c r="E36" s="38" t="s">
        <v>20</v>
      </c>
      <c r="F36" s="38" t="s">
        <v>21</v>
      </c>
      <c r="G36" s="40">
        <v>46284</v>
      </c>
      <c r="H36" s="40">
        <v>46284</v>
      </c>
      <c r="I36" s="5">
        <v>46100</v>
      </c>
      <c r="J36" s="4">
        <v>5786</v>
      </c>
      <c r="K36" s="1">
        <v>0</v>
      </c>
      <c r="L36" s="1" t="s">
        <v>394</v>
      </c>
      <c r="M36" s="1" t="s">
        <v>208</v>
      </c>
      <c r="N36" s="38" t="s">
        <v>289</v>
      </c>
      <c r="O36" s="1" t="s">
        <v>290</v>
      </c>
      <c r="P36" s="38" t="s">
        <v>295</v>
      </c>
    </row>
    <row r="37" spans="1:16" ht="69">
      <c r="A37" s="1" t="s">
        <v>14</v>
      </c>
      <c r="B37" s="32" t="s">
        <v>15</v>
      </c>
      <c r="C37" s="1" t="s">
        <v>525</v>
      </c>
      <c r="D37" s="1" t="s">
        <v>90</v>
      </c>
      <c r="E37" s="38" t="s">
        <v>47</v>
      </c>
      <c r="F37" s="1" t="s">
        <v>48</v>
      </c>
      <c r="G37" s="40">
        <v>45558</v>
      </c>
      <c r="H37" s="3">
        <v>46287</v>
      </c>
      <c r="I37" s="5">
        <v>46103</v>
      </c>
      <c r="J37" s="4">
        <v>20000</v>
      </c>
      <c r="K37" s="1">
        <v>0</v>
      </c>
      <c r="L37" s="1" t="s">
        <v>236</v>
      </c>
      <c r="M37" s="1" t="s">
        <v>208</v>
      </c>
      <c r="N37" s="38" t="s">
        <v>289</v>
      </c>
      <c r="O37" s="1" t="s">
        <v>290</v>
      </c>
      <c r="P37" s="1" t="s">
        <v>292</v>
      </c>
    </row>
    <row r="38" spans="1:16" ht="69">
      <c r="A38" s="1" t="s">
        <v>14</v>
      </c>
      <c r="B38" s="32" t="s">
        <v>15</v>
      </c>
      <c r="C38" s="38" t="s">
        <v>526</v>
      </c>
      <c r="D38" s="1" t="s">
        <v>91</v>
      </c>
      <c r="E38" s="38" t="s">
        <v>92</v>
      </c>
      <c r="F38" s="38" t="s">
        <v>93</v>
      </c>
      <c r="G38" s="40">
        <v>45738</v>
      </c>
      <c r="H38" s="3">
        <v>46295</v>
      </c>
      <c r="I38" s="5">
        <v>46111</v>
      </c>
      <c r="J38" s="4">
        <v>1000000</v>
      </c>
      <c r="K38" s="1">
        <v>0</v>
      </c>
      <c r="L38" s="1" t="s">
        <v>395</v>
      </c>
      <c r="M38" s="1" t="s">
        <v>208</v>
      </c>
      <c r="N38" s="38" t="s">
        <v>287</v>
      </c>
      <c r="O38" s="1" t="s">
        <v>290</v>
      </c>
      <c r="P38" s="38" t="s">
        <v>292</v>
      </c>
    </row>
    <row r="39" spans="1:16" ht="41.4">
      <c r="A39" s="1" t="s">
        <v>14</v>
      </c>
      <c r="B39" s="32" t="s">
        <v>15</v>
      </c>
      <c r="C39" s="38" t="s">
        <v>527</v>
      </c>
      <c r="D39" s="1" t="s">
        <v>94</v>
      </c>
      <c r="E39" s="38" t="s">
        <v>18</v>
      </c>
      <c r="F39" s="38" t="s">
        <v>66</v>
      </c>
      <c r="G39" s="40">
        <v>44835</v>
      </c>
      <c r="H39" s="3">
        <v>46295</v>
      </c>
      <c r="I39" s="5">
        <v>46111</v>
      </c>
      <c r="J39" s="4">
        <v>54500</v>
      </c>
      <c r="K39" s="1">
        <v>0</v>
      </c>
      <c r="L39" s="1" t="s">
        <v>237</v>
      </c>
      <c r="M39" s="1" t="s">
        <v>208</v>
      </c>
      <c r="N39" s="38" t="s">
        <v>286</v>
      </c>
      <c r="O39" s="1" t="s">
        <v>290</v>
      </c>
      <c r="P39" s="38" t="s">
        <v>293</v>
      </c>
    </row>
    <row r="40" spans="1:16" ht="55.2">
      <c r="A40" s="1" t="s">
        <v>14</v>
      </c>
      <c r="B40" s="32" t="s">
        <v>15</v>
      </c>
      <c r="C40" s="1" t="s">
        <v>528</v>
      </c>
      <c r="D40" s="1" t="s">
        <v>95</v>
      </c>
      <c r="E40" s="39" t="s">
        <v>40</v>
      </c>
      <c r="F40" s="38" t="s">
        <v>63</v>
      </c>
      <c r="G40" s="40">
        <v>44834</v>
      </c>
      <c r="H40" s="3">
        <v>46295</v>
      </c>
      <c r="I40" s="5">
        <v>46111</v>
      </c>
      <c r="J40" s="4">
        <v>800000</v>
      </c>
      <c r="K40" s="1">
        <v>0</v>
      </c>
      <c r="L40" s="1" t="s">
        <v>396</v>
      </c>
      <c r="M40" s="38" t="s">
        <v>208</v>
      </c>
      <c r="N40" s="1" t="s">
        <v>289</v>
      </c>
      <c r="O40" s="3" t="s">
        <v>290</v>
      </c>
      <c r="P40" s="1" t="s">
        <v>297</v>
      </c>
    </row>
    <row r="41" spans="1:16" ht="41.4">
      <c r="A41" s="1" t="s">
        <v>14</v>
      </c>
      <c r="B41" s="32" t="s">
        <v>15</v>
      </c>
      <c r="C41" s="1" t="s">
        <v>529</v>
      </c>
      <c r="D41" s="1" t="s">
        <v>96</v>
      </c>
      <c r="E41" s="39" t="s">
        <v>30</v>
      </c>
      <c r="F41" s="38" t="s">
        <v>33</v>
      </c>
      <c r="G41" s="40">
        <v>45586</v>
      </c>
      <c r="H41" s="3">
        <v>46295</v>
      </c>
      <c r="I41" s="5">
        <v>46111</v>
      </c>
      <c r="J41" s="4">
        <v>20200</v>
      </c>
      <c r="K41" s="1">
        <v>0</v>
      </c>
      <c r="L41" s="1" t="s">
        <v>397</v>
      </c>
      <c r="M41" s="1" t="s">
        <v>208</v>
      </c>
      <c r="N41" s="38" t="s">
        <v>288</v>
      </c>
      <c r="O41" s="1" t="s">
        <v>290</v>
      </c>
      <c r="P41" s="9" t="s">
        <v>295</v>
      </c>
    </row>
    <row r="42" spans="1:16" ht="41.4">
      <c r="A42" s="1" t="s">
        <v>14</v>
      </c>
      <c r="B42" s="32" t="s">
        <v>15</v>
      </c>
      <c r="C42" s="1" t="s">
        <v>530</v>
      </c>
      <c r="D42" s="1" t="s">
        <v>39</v>
      </c>
      <c r="E42" s="39" t="s">
        <v>22</v>
      </c>
      <c r="F42" s="38" t="s">
        <v>23</v>
      </c>
      <c r="G42" s="40">
        <v>45839</v>
      </c>
      <c r="H42" s="3">
        <v>46295</v>
      </c>
      <c r="I42" s="5">
        <v>46111</v>
      </c>
      <c r="J42" s="4">
        <v>25200</v>
      </c>
      <c r="K42" s="1">
        <v>0</v>
      </c>
      <c r="L42" s="1" t="s">
        <v>216</v>
      </c>
      <c r="M42" s="1" t="s">
        <v>208</v>
      </c>
      <c r="N42" s="38" t="s">
        <v>288</v>
      </c>
      <c r="O42" s="1" t="s">
        <v>290</v>
      </c>
      <c r="P42" s="9" t="s">
        <v>295</v>
      </c>
    </row>
    <row r="43" spans="1:16" ht="41.4">
      <c r="A43" s="1" t="s">
        <v>14</v>
      </c>
      <c r="B43" s="32" t="s">
        <v>15</v>
      </c>
      <c r="C43" s="44" t="s">
        <v>531</v>
      </c>
      <c r="D43" s="17" t="s">
        <v>98</v>
      </c>
      <c r="E43" s="38" t="s">
        <v>18</v>
      </c>
      <c r="F43" s="44" t="s">
        <v>19</v>
      </c>
      <c r="G43" s="40">
        <v>45938</v>
      </c>
      <c r="H43" s="3">
        <v>46302</v>
      </c>
      <c r="I43" s="45">
        <v>46119</v>
      </c>
      <c r="J43" s="4">
        <v>1479641.33</v>
      </c>
      <c r="K43" s="1">
        <v>0</v>
      </c>
      <c r="L43" s="44" t="s">
        <v>238</v>
      </c>
      <c r="M43" s="11" t="s">
        <v>208</v>
      </c>
      <c r="N43" s="38" t="s">
        <v>288</v>
      </c>
      <c r="O43" s="1" t="s">
        <v>290</v>
      </c>
      <c r="P43" s="1" t="s">
        <v>297</v>
      </c>
    </row>
    <row r="44" spans="1:16" ht="41.4">
      <c r="A44" s="1" t="s">
        <v>14</v>
      </c>
      <c r="B44" s="32" t="s">
        <v>15</v>
      </c>
      <c r="C44" s="38" t="s">
        <v>532</v>
      </c>
      <c r="D44" s="1" t="s">
        <v>320</v>
      </c>
      <c r="E44" s="38" t="s">
        <v>92</v>
      </c>
      <c r="F44" s="38" t="s">
        <v>93</v>
      </c>
      <c r="G44" s="40">
        <v>46108</v>
      </c>
      <c r="H44" s="3">
        <v>46304</v>
      </c>
      <c r="I44" s="5">
        <v>46121</v>
      </c>
      <c r="J44" s="4">
        <v>18984</v>
      </c>
      <c r="K44" s="1">
        <v>0</v>
      </c>
      <c r="L44" s="1" t="s">
        <v>398</v>
      </c>
      <c r="M44" s="1" t="s">
        <v>208</v>
      </c>
      <c r="N44" s="38" t="s">
        <v>286</v>
      </c>
      <c r="O44" s="1" t="s">
        <v>290</v>
      </c>
      <c r="P44" s="38" t="s">
        <v>292</v>
      </c>
    </row>
    <row r="45" spans="1:16" ht="41.4">
      <c r="A45" s="1" t="s">
        <v>14</v>
      </c>
      <c r="B45" s="32" t="s">
        <v>15</v>
      </c>
      <c r="C45" s="38" t="s">
        <v>533</v>
      </c>
      <c r="D45" s="1" t="s">
        <v>101</v>
      </c>
      <c r="E45" s="38" t="s">
        <v>100</v>
      </c>
      <c r="F45" s="38" t="s">
        <v>100</v>
      </c>
      <c r="G45" s="43">
        <v>45943</v>
      </c>
      <c r="H45" s="12">
        <v>46307</v>
      </c>
      <c r="I45" s="5">
        <v>46124</v>
      </c>
      <c r="J45" s="25">
        <v>95000</v>
      </c>
      <c r="K45" s="1">
        <v>0</v>
      </c>
      <c r="L45" s="1" t="s">
        <v>399</v>
      </c>
      <c r="M45" s="1" t="s">
        <v>208</v>
      </c>
      <c r="N45" s="38" t="s">
        <v>289</v>
      </c>
      <c r="O45" s="1" t="s">
        <v>290</v>
      </c>
      <c r="P45" s="38" t="s">
        <v>293</v>
      </c>
    </row>
    <row r="46" spans="1:16" ht="96.6">
      <c r="A46" s="1" t="s">
        <v>14</v>
      </c>
      <c r="B46" s="32" t="s">
        <v>15</v>
      </c>
      <c r="C46" s="38" t="s">
        <v>534</v>
      </c>
      <c r="D46" s="38" t="s">
        <v>102</v>
      </c>
      <c r="E46" s="38" t="s">
        <v>103</v>
      </c>
      <c r="F46" s="1" t="s">
        <v>103</v>
      </c>
      <c r="G46" s="40">
        <v>45597</v>
      </c>
      <c r="H46" s="3">
        <v>46326</v>
      </c>
      <c r="I46" s="5">
        <v>46142</v>
      </c>
      <c r="J46" s="4">
        <v>280000</v>
      </c>
      <c r="K46" s="1">
        <v>0</v>
      </c>
      <c r="L46" s="38" t="s">
        <v>400</v>
      </c>
      <c r="M46" s="1" t="s">
        <v>208</v>
      </c>
      <c r="N46" s="38" t="s">
        <v>289</v>
      </c>
      <c r="O46" s="1" t="s">
        <v>290</v>
      </c>
      <c r="P46" s="9" t="s">
        <v>292</v>
      </c>
    </row>
    <row r="47" spans="1:16" ht="41.4">
      <c r="A47" s="1" t="s">
        <v>14</v>
      </c>
      <c r="B47" s="32" t="s">
        <v>15</v>
      </c>
      <c r="C47" s="38" t="s">
        <v>535</v>
      </c>
      <c r="D47" s="38" t="s">
        <v>321</v>
      </c>
      <c r="E47" s="38" t="s">
        <v>24</v>
      </c>
      <c r="F47" s="44" t="s">
        <v>25</v>
      </c>
      <c r="G47" s="40">
        <v>46036</v>
      </c>
      <c r="H47" s="3">
        <v>46326</v>
      </c>
      <c r="I47" s="5">
        <v>46142</v>
      </c>
      <c r="J47" s="4">
        <v>39743.25</v>
      </c>
      <c r="K47" s="1">
        <v>0</v>
      </c>
      <c r="L47" s="38" t="s">
        <v>214</v>
      </c>
      <c r="M47" s="1" t="s">
        <v>208</v>
      </c>
      <c r="N47" s="38" t="s">
        <v>287</v>
      </c>
      <c r="O47" s="1" t="s">
        <v>290</v>
      </c>
      <c r="P47" s="38" t="s">
        <v>295</v>
      </c>
    </row>
    <row r="48" spans="1:16" ht="41.4">
      <c r="A48" s="1" t="s">
        <v>14</v>
      </c>
      <c r="B48" s="32" t="s">
        <v>15</v>
      </c>
      <c r="C48" s="1" t="s">
        <v>536</v>
      </c>
      <c r="D48" s="1" t="s">
        <v>104</v>
      </c>
      <c r="E48" s="38" t="s">
        <v>37</v>
      </c>
      <c r="F48" s="44" t="s">
        <v>42</v>
      </c>
      <c r="G48" s="40">
        <v>44021</v>
      </c>
      <c r="H48" s="3">
        <v>46343</v>
      </c>
      <c r="I48" s="5">
        <v>46159</v>
      </c>
      <c r="J48" s="4">
        <v>94500.24</v>
      </c>
      <c r="K48" s="1">
        <v>0</v>
      </c>
      <c r="L48" s="1" t="s">
        <v>401</v>
      </c>
      <c r="M48" s="1" t="s">
        <v>208</v>
      </c>
      <c r="N48" s="38" t="s">
        <v>286</v>
      </c>
      <c r="O48" s="1" t="s">
        <v>290</v>
      </c>
      <c r="P48" s="38" t="s">
        <v>295</v>
      </c>
    </row>
    <row r="49" spans="1:16" s="26" customFormat="1" ht="55.2">
      <c r="A49" s="1" t="s">
        <v>14</v>
      </c>
      <c r="B49" s="32" t="s">
        <v>15</v>
      </c>
      <c r="C49" s="38" t="s">
        <v>537</v>
      </c>
      <c r="D49" s="38" t="s">
        <v>105</v>
      </c>
      <c r="E49" s="38" t="s">
        <v>40</v>
      </c>
      <c r="F49" s="38" t="s">
        <v>63</v>
      </c>
      <c r="G49" s="40">
        <v>44869</v>
      </c>
      <c r="H49" s="3">
        <v>46329</v>
      </c>
      <c r="I49" s="5">
        <v>46145</v>
      </c>
      <c r="J49" s="4" t="s">
        <v>204</v>
      </c>
      <c r="K49" s="1">
        <v>0</v>
      </c>
      <c r="L49" s="38" t="s">
        <v>239</v>
      </c>
      <c r="M49" s="1" t="s">
        <v>208</v>
      </c>
      <c r="N49" s="38" t="s">
        <v>289</v>
      </c>
      <c r="O49" s="1" t="s">
        <v>290</v>
      </c>
      <c r="P49" s="9" t="s">
        <v>292</v>
      </c>
    </row>
    <row r="50" spans="1:16" ht="55.2">
      <c r="A50" s="1" t="s">
        <v>14</v>
      </c>
      <c r="B50" s="32" t="s">
        <v>15</v>
      </c>
      <c r="C50" s="1" t="s">
        <v>538</v>
      </c>
      <c r="D50" s="1" t="s">
        <v>106</v>
      </c>
      <c r="E50" s="38" t="s">
        <v>22</v>
      </c>
      <c r="F50" s="38" t="s">
        <v>23</v>
      </c>
      <c r="G50" s="40">
        <v>46001</v>
      </c>
      <c r="H50" s="3">
        <v>46356</v>
      </c>
      <c r="I50" s="5">
        <v>46172</v>
      </c>
      <c r="J50" s="4">
        <v>17154</v>
      </c>
      <c r="K50" s="1">
        <v>0</v>
      </c>
      <c r="L50" s="1" t="s">
        <v>240</v>
      </c>
      <c r="M50" s="1" t="s">
        <v>208</v>
      </c>
      <c r="N50" s="38" t="s">
        <v>288</v>
      </c>
      <c r="O50" s="1" t="s">
        <v>290</v>
      </c>
      <c r="P50" s="38" t="s">
        <v>293</v>
      </c>
    </row>
    <row r="51" spans="1:16" ht="41.4">
      <c r="A51" s="1" t="s">
        <v>14</v>
      </c>
      <c r="B51" s="32" t="s">
        <v>15</v>
      </c>
      <c r="C51" s="1" t="s">
        <v>539</v>
      </c>
      <c r="D51" s="1" t="s">
        <v>51</v>
      </c>
      <c r="E51" s="38" t="s">
        <v>49</v>
      </c>
      <c r="F51" s="38" t="s">
        <v>50</v>
      </c>
      <c r="G51" s="40">
        <v>45017</v>
      </c>
      <c r="H51" s="3">
        <v>46356</v>
      </c>
      <c r="I51" s="5">
        <v>46172</v>
      </c>
      <c r="J51" s="4">
        <v>558333</v>
      </c>
      <c r="K51" s="1">
        <v>0</v>
      </c>
      <c r="L51" s="1" t="s">
        <v>221</v>
      </c>
      <c r="M51" s="1">
        <v>1183751</v>
      </c>
      <c r="N51" s="38" t="s">
        <v>286</v>
      </c>
      <c r="O51" s="1" t="s">
        <v>291</v>
      </c>
      <c r="P51" s="38" t="s">
        <v>297</v>
      </c>
    </row>
    <row r="52" spans="1:16" ht="41.4">
      <c r="A52" s="1" t="s">
        <v>14</v>
      </c>
      <c r="B52" s="32" t="s">
        <v>15</v>
      </c>
      <c r="C52" s="1" t="s">
        <v>540</v>
      </c>
      <c r="D52" s="1" t="s">
        <v>322</v>
      </c>
      <c r="E52" s="38" t="s">
        <v>18</v>
      </c>
      <c r="F52" s="38" t="s">
        <v>18</v>
      </c>
      <c r="G52" s="40">
        <v>46113</v>
      </c>
      <c r="H52" s="3">
        <v>46374</v>
      </c>
      <c r="I52" s="5">
        <v>46191</v>
      </c>
      <c r="J52" s="4">
        <v>14640</v>
      </c>
      <c r="K52" s="1">
        <v>0</v>
      </c>
      <c r="L52" s="1" t="s">
        <v>402</v>
      </c>
      <c r="M52" s="1" t="s">
        <v>208</v>
      </c>
      <c r="N52" s="38" t="s">
        <v>288</v>
      </c>
      <c r="O52" s="1" t="s">
        <v>290</v>
      </c>
      <c r="P52" s="1" t="s">
        <v>295</v>
      </c>
    </row>
    <row r="53" spans="1:16" ht="41.4">
      <c r="A53" s="1" t="s">
        <v>14</v>
      </c>
      <c r="B53" s="32" t="s">
        <v>15</v>
      </c>
      <c r="C53" s="1" t="s">
        <v>541</v>
      </c>
      <c r="D53" s="1" t="s">
        <v>75</v>
      </c>
      <c r="E53" s="39" t="s">
        <v>24</v>
      </c>
      <c r="F53" s="1" t="s">
        <v>25</v>
      </c>
      <c r="G53" s="40">
        <v>45443</v>
      </c>
      <c r="H53" s="3">
        <v>46385</v>
      </c>
      <c r="I53" s="5">
        <v>46202</v>
      </c>
      <c r="J53" s="4">
        <v>207037</v>
      </c>
      <c r="K53" s="1">
        <v>0</v>
      </c>
      <c r="L53" s="1" t="s">
        <v>230</v>
      </c>
      <c r="M53" s="1" t="s">
        <v>208</v>
      </c>
      <c r="N53" s="38" t="s">
        <v>286</v>
      </c>
      <c r="O53" s="1" t="s">
        <v>290</v>
      </c>
      <c r="P53" s="1" t="s">
        <v>297</v>
      </c>
    </row>
    <row r="54" spans="1:16" ht="41.4">
      <c r="A54" s="1" t="s">
        <v>14</v>
      </c>
      <c r="B54" s="32" t="s">
        <v>15</v>
      </c>
      <c r="C54" s="38" t="s">
        <v>542</v>
      </c>
      <c r="D54" s="1" t="s">
        <v>107</v>
      </c>
      <c r="E54" s="38" t="s">
        <v>37</v>
      </c>
      <c r="F54" s="38" t="s">
        <v>56</v>
      </c>
      <c r="G54" s="40">
        <v>46022</v>
      </c>
      <c r="H54" s="3">
        <v>46386</v>
      </c>
      <c r="I54" s="5">
        <v>46203</v>
      </c>
      <c r="J54" s="4">
        <v>21238.66</v>
      </c>
      <c r="K54" s="1">
        <v>0</v>
      </c>
      <c r="L54" s="1" t="s">
        <v>241</v>
      </c>
      <c r="M54" s="38" t="s">
        <v>208</v>
      </c>
      <c r="N54" s="38" t="s">
        <v>286</v>
      </c>
      <c r="O54" s="3" t="s">
        <v>290</v>
      </c>
      <c r="P54" s="1" t="s">
        <v>292</v>
      </c>
    </row>
    <row r="55" spans="1:16" ht="41.4">
      <c r="A55" s="1" t="s">
        <v>14</v>
      </c>
      <c r="B55" s="32" t="s">
        <v>15</v>
      </c>
      <c r="C55" s="47" t="s">
        <v>543</v>
      </c>
      <c r="D55" s="10" t="s">
        <v>108</v>
      </c>
      <c r="E55" s="38" t="s">
        <v>47</v>
      </c>
      <c r="F55" s="15" t="s">
        <v>48</v>
      </c>
      <c r="G55" s="40">
        <v>45839</v>
      </c>
      <c r="H55" s="3">
        <v>46385</v>
      </c>
      <c r="I55" s="5">
        <v>46202</v>
      </c>
      <c r="J55" s="4">
        <v>11312.5</v>
      </c>
      <c r="K55" s="1">
        <v>0</v>
      </c>
      <c r="L55" s="47" t="s">
        <v>242</v>
      </c>
      <c r="M55" s="38" t="s">
        <v>208</v>
      </c>
      <c r="N55" s="38" t="s">
        <v>289</v>
      </c>
      <c r="O55" s="3" t="s">
        <v>290</v>
      </c>
      <c r="P55" s="38" t="s">
        <v>293</v>
      </c>
    </row>
    <row r="56" spans="1:16" ht="55.2">
      <c r="A56" s="1" t="s">
        <v>14</v>
      </c>
      <c r="B56" s="32" t="s">
        <v>15</v>
      </c>
      <c r="C56" s="1" t="s">
        <v>544</v>
      </c>
      <c r="D56" s="1" t="s">
        <v>109</v>
      </c>
      <c r="E56" s="39" t="s">
        <v>68</v>
      </c>
      <c r="F56" s="38" t="s">
        <v>78</v>
      </c>
      <c r="G56" s="40">
        <v>44249</v>
      </c>
      <c r="H56" s="3">
        <v>46387</v>
      </c>
      <c r="I56" s="5">
        <v>46203</v>
      </c>
      <c r="J56" s="4">
        <v>155316</v>
      </c>
      <c r="K56" s="1">
        <v>0</v>
      </c>
      <c r="L56" s="1" t="s">
        <v>243</v>
      </c>
      <c r="M56" s="1" t="s">
        <v>208</v>
      </c>
      <c r="N56" s="38" t="s">
        <v>289</v>
      </c>
      <c r="O56" s="1" t="s">
        <v>290</v>
      </c>
      <c r="P56" s="38" t="s">
        <v>296</v>
      </c>
    </row>
    <row r="57" spans="1:16" ht="41.4">
      <c r="A57" s="1" t="s">
        <v>14</v>
      </c>
      <c r="B57" s="32" t="s">
        <v>15</v>
      </c>
      <c r="C57" s="1" t="s">
        <v>545</v>
      </c>
      <c r="D57" s="1" t="s">
        <v>111</v>
      </c>
      <c r="E57" s="38" t="s">
        <v>24</v>
      </c>
      <c r="F57" s="1" t="s">
        <v>53</v>
      </c>
      <c r="G57" s="40">
        <v>42163</v>
      </c>
      <c r="H57" s="3">
        <v>46387</v>
      </c>
      <c r="I57" s="5">
        <v>46203</v>
      </c>
      <c r="J57" s="4">
        <v>102209.35</v>
      </c>
      <c r="K57" s="1">
        <v>0</v>
      </c>
      <c r="L57" s="1" t="s">
        <v>245</v>
      </c>
      <c r="M57" s="38" t="s">
        <v>208</v>
      </c>
      <c r="N57" s="1" t="s">
        <v>289</v>
      </c>
      <c r="O57" s="3" t="s">
        <v>290</v>
      </c>
      <c r="P57" s="1" t="s">
        <v>293</v>
      </c>
    </row>
    <row r="58" spans="1:16" ht="41.4">
      <c r="A58" s="1" t="s">
        <v>14</v>
      </c>
      <c r="B58" s="32" t="s">
        <v>15</v>
      </c>
      <c r="C58" s="38" t="s">
        <v>546</v>
      </c>
      <c r="D58" s="38" t="s">
        <v>323</v>
      </c>
      <c r="E58" s="38" t="s">
        <v>18</v>
      </c>
      <c r="F58" s="1" t="s">
        <v>66</v>
      </c>
      <c r="G58" s="40">
        <v>46023</v>
      </c>
      <c r="H58" s="3">
        <v>46387</v>
      </c>
      <c r="I58" s="5">
        <v>46203</v>
      </c>
      <c r="J58" s="4">
        <v>366867.41</v>
      </c>
      <c r="K58" s="1">
        <v>0</v>
      </c>
      <c r="L58" s="38" t="s">
        <v>222</v>
      </c>
      <c r="M58" s="38" t="s">
        <v>208</v>
      </c>
      <c r="N58" s="38" t="s">
        <v>289</v>
      </c>
      <c r="O58" s="3" t="s">
        <v>290</v>
      </c>
      <c r="P58" s="38" t="s">
        <v>292</v>
      </c>
    </row>
    <row r="59" spans="1:16" ht="41.4">
      <c r="A59" s="1" t="s">
        <v>14</v>
      </c>
      <c r="B59" s="32" t="s">
        <v>15</v>
      </c>
      <c r="C59" s="1" t="s">
        <v>547</v>
      </c>
      <c r="D59" s="1" t="s">
        <v>324</v>
      </c>
      <c r="E59" s="38" t="s">
        <v>20</v>
      </c>
      <c r="F59" s="1" t="s">
        <v>21</v>
      </c>
      <c r="G59" s="43">
        <v>46113</v>
      </c>
      <c r="H59" s="12">
        <v>46387</v>
      </c>
      <c r="I59" s="5">
        <v>46203</v>
      </c>
      <c r="J59" s="25">
        <v>99600</v>
      </c>
      <c r="K59" s="1">
        <v>0</v>
      </c>
      <c r="L59" s="1" t="s">
        <v>403</v>
      </c>
      <c r="M59" s="38" t="s">
        <v>208</v>
      </c>
      <c r="N59" s="1" t="s">
        <v>287</v>
      </c>
      <c r="O59" s="3" t="s">
        <v>290</v>
      </c>
      <c r="P59" s="1" t="s">
        <v>293</v>
      </c>
    </row>
    <row r="60" spans="1:16" ht="69">
      <c r="A60" s="1" t="s">
        <v>14</v>
      </c>
      <c r="B60" s="32" t="s">
        <v>15</v>
      </c>
      <c r="C60" s="1" t="s">
        <v>548</v>
      </c>
      <c r="D60" s="1" t="s">
        <v>110</v>
      </c>
      <c r="E60" s="39" t="s">
        <v>100</v>
      </c>
      <c r="F60" s="1" t="s">
        <v>100</v>
      </c>
      <c r="G60" s="40">
        <v>45299</v>
      </c>
      <c r="H60" s="3">
        <v>46394</v>
      </c>
      <c r="I60" s="5">
        <v>46210</v>
      </c>
      <c r="J60" s="4">
        <v>170000</v>
      </c>
      <c r="K60" s="1">
        <v>0</v>
      </c>
      <c r="L60" s="1" t="s">
        <v>244</v>
      </c>
      <c r="M60" s="1" t="s">
        <v>208</v>
      </c>
      <c r="N60" s="38" t="s">
        <v>289</v>
      </c>
      <c r="O60" s="1" t="s">
        <v>290</v>
      </c>
      <c r="P60" s="38" t="s">
        <v>292</v>
      </c>
    </row>
    <row r="61" spans="1:16" ht="41.4">
      <c r="A61" s="1" t="s">
        <v>14</v>
      </c>
      <c r="B61" s="32" t="s">
        <v>15</v>
      </c>
      <c r="C61" s="1" t="s">
        <v>549</v>
      </c>
      <c r="D61" s="1" t="s">
        <v>325</v>
      </c>
      <c r="E61" s="38" t="s">
        <v>24</v>
      </c>
      <c r="F61" s="1" t="s">
        <v>53</v>
      </c>
      <c r="G61" s="40">
        <v>46054</v>
      </c>
      <c r="H61" s="3">
        <v>46418</v>
      </c>
      <c r="I61" s="5">
        <v>46234</v>
      </c>
      <c r="J61" s="4">
        <v>5072.9799999999996</v>
      </c>
      <c r="K61" s="1">
        <v>0</v>
      </c>
      <c r="L61" s="1" t="s">
        <v>404</v>
      </c>
      <c r="M61" s="1" t="s">
        <v>208</v>
      </c>
      <c r="N61" s="38" t="s">
        <v>289</v>
      </c>
      <c r="O61" s="1" t="s">
        <v>290</v>
      </c>
      <c r="P61" s="38" t="s">
        <v>293</v>
      </c>
    </row>
    <row r="62" spans="1:16" ht="41.4">
      <c r="A62" s="1" t="s">
        <v>14</v>
      </c>
      <c r="B62" s="32" t="s">
        <v>15</v>
      </c>
      <c r="C62" s="1" t="s">
        <v>550</v>
      </c>
      <c r="D62" s="1" t="s">
        <v>326</v>
      </c>
      <c r="E62" s="39" t="s">
        <v>30</v>
      </c>
      <c r="F62" s="1" t="s">
        <v>31</v>
      </c>
      <c r="G62" s="40">
        <v>46045</v>
      </c>
      <c r="H62" s="3">
        <v>46418</v>
      </c>
      <c r="I62" s="5">
        <v>46234</v>
      </c>
      <c r="J62" s="4">
        <v>16500</v>
      </c>
      <c r="K62" s="1">
        <v>0</v>
      </c>
      <c r="L62" s="1" t="s">
        <v>405</v>
      </c>
      <c r="M62" s="1" t="s">
        <v>208</v>
      </c>
      <c r="N62" s="38" t="s">
        <v>289</v>
      </c>
      <c r="O62" s="1" t="s">
        <v>290</v>
      </c>
      <c r="P62" s="38" t="s">
        <v>292</v>
      </c>
    </row>
    <row r="63" spans="1:16" ht="41.4">
      <c r="A63" s="1" t="s">
        <v>14</v>
      </c>
      <c r="B63" s="32" t="s">
        <v>15</v>
      </c>
      <c r="C63" s="1" t="s">
        <v>551</v>
      </c>
      <c r="D63" s="1" t="s">
        <v>327</v>
      </c>
      <c r="E63" s="39" t="s">
        <v>100</v>
      </c>
      <c r="F63" s="1" t="s">
        <v>100</v>
      </c>
      <c r="G63" s="43">
        <v>46038</v>
      </c>
      <c r="H63" s="12">
        <v>46418</v>
      </c>
      <c r="I63" s="5">
        <v>46234</v>
      </c>
      <c r="J63" s="25">
        <v>9084</v>
      </c>
      <c r="K63" s="1">
        <v>0</v>
      </c>
      <c r="L63" s="1" t="s">
        <v>406</v>
      </c>
      <c r="M63" s="1" t="s">
        <v>208</v>
      </c>
      <c r="N63" s="38" t="s">
        <v>287</v>
      </c>
      <c r="O63" s="1" t="s">
        <v>290</v>
      </c>
      <c r="P63" s="38" t="s">
        <v>295</v>
      </c>
    </row>
    <row r="64" spans="1:16" ht="41.4">
      <c r="A64" s="1" t="s">
        <v>14</v>
      </c>
      <c r="B64" s="32" t="s">
        <v>15</v>
      </c>
      <c r="C64" s="16" t="s">
        <v>552</v>
      </c>
      <c r="D64" s="1" t="s">
        <v>553</v>
      </c>
      <c r="E64" s="39" t="s">
        <v>18</v>
      </c>
      <c r="F64" s="38" t="s">
        <v>18</v>
      </c>
      <c r="G64" s="40">
        <v>46184</v>
      </c>
      <c r="H64" s="3">
        <v>46418</v>
      </c>
      <c r="I64" s="5">
        <v>46234</v>
      </c>
      <c r="J64" s="4">
        <v>13800</v>
      </c>
      <c r="K64" s="1">
        <v>0</v>
      </c>
      <c r="L64" s="1" t="s">
        <v>554</v>
      </c>
      <c r="M64" s="1" t="s">
        <v>208</v>
      </c>
      <c r="N64" s="38" t="s">
        <v>288</v>
      </c>
      <c r="O64" s="1" t="s">
        <v>290</v>
      </c>
      <c r="P64" s="1" t="s">
        <v>295</v>
      </c>
    </row>
    <row r="65" spans="1:16" ht="55.2">
      <c r="A65" s="1" t="s">
        <v>14</v>
      </c>
      <c r="B65" s="32" t="s">
        <v>15</v>
      </c>
      <c r="C65" s="11" t="s">
        <v>555</v>
      </c>
      <c r="D65" s="1" t="s">
        <v>32</v>
      </c>
      <c r="E65" s="38" t="s">
        <v>24</v>
      </c>
      <c r="F65" s="1" t="s">
        <v>25</v>
      </c>
      <c r="G65" s="40">
        <v>45701</v>
      </c>
      <c r="H65" s="3">
        <v>46431</v>
      </c>
      <c r="I65" s="5">
        <v>46247</v>
      </c>
      <c r="J65" s="4">
        <v>174357</v>
      </c>
      <c r="K65" s="1">
        <v>0</v>
      </c>
      <c r="L65" s="11" t="s">
        <v>213</v>
      </c>
      <c r="M65" s="1" t="s">
        <v>208</v>
      </c>
      <c r="N65" s="1" t="s">
        <v>289</v>
      </c>
      <c r="O65" s="1" t="s">
        <v>290</v>
      </c>
      <c r="P65" s="1" t="s">
        <v>292</v>
      </c>
    </row>
    <row r="66" spans="1:16" ht="41.4">
      <c r="A66" s="1" t="s">
        <v>14</v>
      </c>
      <c r="B66" s="32" t="s">
        <v>15</v>
      </c>
      <c r="C66" s="11" t="s">
        <v>556</v>
      </c>
      <c r="D66" s="1" t="s">
        <v>29</v>
      </c>
      <c r="E66" s="38" t="s">
        <v>30</v>
      </c>
      <c r="F66" s="1" t="s">
        <v>31</v>
      </c>
      <c r="G66" s="40">
        <v>44971</v>
      </c>
      <c r="H66" s="3">
        <v>46431</v>
      </c>
      <c r="I66" s="22">
        <v>46247</v>
      </c>
      <c r="J66" s="4">
        <v>77073.429999999993</v>
      </c>
      <c r="K66" s="1">
        <v>0</v>
      </c>
      <c r="L66" s="11" t="s">
        <v>212</v>
      </c>
      <c r="M66" s="1" t="s">
        <v>208</v>
      </c>
      <c r="N66" s="38" t="s">
        <v>289</v>
      </c>
      <c r="O66" s="1" t="s">
        <v>290</v>
      </c>
      <c r="P66" s="9" t="s">
        <v>293</v>
      </c>
    </row>
    <row r="67" spans="1:16" ht="69">
      <c r="A67" s="1" t="s">
        <v>14</v>
      </c>
      <c r="B67" s="32" t="s">
        <v>15</v>
      </c>
      <c r="C67" s="38" t="s">
        <v>557</v>
      </c>
      <c r="D67" s="1" t="s">
        <v>112</v>
      </c>
      <c r="E67" s="38" t="s">
        <v>28</v>
      </c>
      <c r="F67" s="1" t="s">
        <v>28</v>
      </c>
      <c r="G67" s="40">
        <v>45350</v>
      </c>
      <c r="H67" s="3">
        <v>46446</v>
      </c>
      <c r="I67" s="5">
        <v>46262</v>
      </c>
      <c r="J67" s="4">
        <v>80525.34</v>
      </c>
      <c r="K67" s="1">
        <v>0</v>
      </c>
      <c r="L67" s="38" t="s">
        <v>231</v>
      </c>
      <c r="M67" s="1" t="s">
        <v>208</v>
      </c>
      <c r="N67" s="38" t="s">
        <v>289</v>
      </c>
      <c r="O67" s="1" t="s">
        <v>290</v>
      </c>
      <c r="P67" s="38" t="s">
        <v>292</v>
      </c>
    </row>
    <row r="68" spans="1:16" ht="41.4">
      <c r="A68" s="1" t="s">
        <v>14</v>
      </c>
      <c r="B68" s="32" t="s">
        <v>15</v>
      </c>
      <c r="C68" s="38" t="s">
        <v>558</v>
      </c>
      <c r="D68" s="38" t="s">
        <v>113</v>
      </c>
      <c r="E68" s="39" t="s">
        <v>18</v>
      </c>
      <c r="F68" s="38" t="s">
        <v>66</v>
      </c>
      <c r="G68" s="40">
        <v>45717</v>
      </c>
      <c r="H68" s="3">
        <v>46446</v>
      </c>
      <c r="I68" s="5">
        <v>46262</v>
      </c>
      <c r="J68" s="4">
        <v>12400</v>
      </c>
      <c r="K68" s="1">
        <v>0</v>
      </c>
      <c r="L68" s="38" t="s">
        <v>246</v>
      </c>
      <c r="M68" s="38" t="s">
        <v>208</v>
      </c>
      <c r="N68" s="38" t="s">
        <v>289</v>
      </c>
      <c r="O68" s="3" t="s">
        <v>290</v>
      </c>
      <c r="P68" s="1" t="s">
        <v>295</v>
      </c>
    </row>
    <row r="69" spans="1:16" ht="41.4">
      <c r="A69" s="1" t="s">
        <v>14</v>
      </c>
      <c r="B69" s="32" t="s">
        <v>15</v>
      </c>
      <c r="C69" s="44" t="s">
        <v>559</v>
      </c>
      <c r="D69" s="44" t="s">
        <v>115</v>
      </c>
      <c r="E69" s="38" t="s">
        <v>24</v>
      </c>
      <c r="F69" s="38" t="s">
        <v>53</v>
      </c>
      <c r="G69" s="43">
        <v>45737</v>
      </c>
      <c r="H69" s="12">
        <v>46466</v>
      </c>
      <c r="I69" s="5">
        <v>46285</v>
      </c>
      <c r="J69" s="25">
        <f>19000*1.2</f>
        <v>22800</v>
      </c>
      <c r="K69" s="1">
        <v>0</v>
      </c>
      <c r="L69" s="44" t="s">
        <v>247</v>
      </c>
      <c r="M69" s="38" t="s">
        <v>208</v>
      </c>
      <c r="N69" s="38" t="s">
        <v>287</v>
      </c>
      <c r="O69" s="3" t="s">
        <v>290</v>
      </c>
      <c r="P69" s="9" t="s">
        <v>293</v>
      </c>
    </row>
    <row r="70" spans="1:16" ht="41.4">
      <c r="A70" s="1" t="s">
        <v>14</v>
      </c>
      <c r="B70" s="32" t="s">
        <v>15</v>
      </c>
      <c r="C70" s="38" t="s">
        <v>560</v>
      </c>
      <c r="D70" s="38" t="s">
        <v>328</v>
      </c>
      <c r="E70" s="39" t="s">
        <v>24</v>
      </c>
      <c r="F70" s="38" t="s">
        <v>25</v>
      </c>
      <c r="G70" s="40">
        <v>46113</v>
      </c>
      <c r="H70" s="3">
        <v>46477</v>
      </c>
      <c r="I70" s="5">
        <v>46295</v>
      </c>
      <c r="J70" s="4">
        <v>167726</v>
      </c>
      <c r="K70" s="1">
        <v>0</v>
      </c>
      <c r="L70" s="38" t="s">
        <v>407</v>
      </c>
      <c r="M70" s="1" t="s">
        <v>208</v>
      </c>
      <c r="N70" s="38" t="s">
        <v>286</v>
      </c>
      <c r="O70" s="1" t="s">
        <v>290</v>
      </c>
      <c r="P70" s="1" t="s">
        <v>292</v>
      </c>
    </row>
    <row r="71" spans="1:16" s="28" customFormat="1" ht="41.4">
      <c r="A71" s="1" t="s">
        <v>14</v>
      </c>
      <c r="B71" s="32" t="s">
        <v>15</v>
      </c>
      <c r="C71" s="38" t="s">
        <v>561</v>
      </c>
      <c r="D71" s="1" t="s">
        <v>41</v>
      </c>
      <c r="E71" s="38" t="s">
        <v>37</v>
      </c>
      <c r="F71" s="38" t="s">
        <v>42</v>
      </c>
      <c r="G71" s="40">
        <v>42095</v>
      </c>
      <c r="H71" s="3">
        <v>46477</v>
      </c>
      <c r="I71" s="5">
        <v>46295</v>
      </c>
      <c r="J71" s="4">
        <v>161624.37</v>
      </c>
      <c r="K71" s="1">
        <v>0</v>
      </c>
      <c r="L71" s="1" t="s">
        <v>408</v>
      </c>
      <c r="M71" s="1" t="s">
        <v>208</v>
      </c>
      <c r="N71" s="38" t="s">
        <v>288</v>
      </c>
      <c r="O71" s="1" t="s">
        <v>290</v>
      </c>
      <c r="P71" s="38" t="s">
        <v>297</v>
      </c>
    </row>
    <row r="72" spans="1:16" ht="69">
      <c r="A72" s="1" t="s">
        <v>14</v>
      </c>
      <c r="B72" s="32" t="s">
        <v>15</v>
      </c>
      <c r="C72" s="1" t="s">
        <v>562</v>
      </c>
      <c r="D72" s="1" t="s">
        <v>329</v>
      </c>
      <c r="E72" s="38" t="s">
        <v>28</v>
      </c>
      <c r="F72" s="38" t="s">
        <v>28</v>
      </c>
      <c r="G72" s="40">
        <v>46113</v>
      </c>
      <c r="H72" s="3">
        <v>46477</v>
      </c>
      <c r="I72" s="5">
        <v>46295</v>
      </c>
      <c r="J72" s="4">
        <v>100250.75</v>
      </c>
      <c r="K72" s="1">
        <v>0</v>
      </c>
      <c r="L72" s="1" t="s">
        <v>224</v>
      </c>
      <c r="M72" s="1" t="s">
        <v>208</v>
      </c>
      <c r="N72" s="38" t="s">
        <v>289</v>
      </c>
      <c r="O72" s="1" t="s">
        <v>290</v>
      </c>
      <c r="P72" s="1" t="s">
        <v>292</v>
      </c>
    </row>
    <row r="73" spans="1:16" ht="41.4">
      <c r="A73" s="1" t="s">
        <v>14</v>
      </c>
      <c r="B73" s="32" t="s">
        <v>15</v>
      </c>
      <c r="C73" s="1" t="s">
        <v>563</v>
      </c>
      <c r="D73" s="1" t="s">
        <v>330</v>
      </c>
      <c r="E73" s="38" t="s">
        <v>24</v>
      </c>
      <c r="F73" s="38" t="s">
        <v>53</v>
      </c>
      <c r="G73" s="40">
        <v>46113</v>
      </c>
      <c r="H73" s="3">
        <v>46477</v>
      </c>
      <c r="I73" s="5">
        <v>46295</v>
      </c>
      <c r="J73" s="4">
        <v>148300.56</v>
      </c>
      <c r="K73" s="1">
        <v>0</v>
      </c>
      <c r="L73" s="1" t="s">
        <v>409</v>
      </c>
      <c r="M73" s="1" t="s">
        <v>208</v>
      </c>
      <c r="N73" s="38" t="s">
        <v>289</v>
      </c>
      <c r="O73" s="1" t="s">
        <v>290</v>
      </c>
      <c r="P73" s="38" t="s">
        <v>293</v>
      </c>
    </row>
    <row r="74" spans="1:16" ht="41.4">
      <c r="A74" s="1" t="s">
        <v>14</v>
      </c>
      <c r="B74" s="32" t="s">
        <v>15</v>
      </c>
      <c r="C74" s="38" t="s">
        <v>564</v>
      </c>
      <c r="D74" s="38" t="s">
        <v>46</v>
      </c>
      <c r="E74" s="39" t="s">
        <v>47</v>
      </c>
      <c r="F74" s="38" t="s">
        <v>48</v>
      </c>
      <c r="G74" s="40">
        <v>42461</v>
      </c>
      <c r="H74" s="3">
        <v>46477</v>
      </c>
      <c r="I74" s="5">
        <v>46295</v>
      </c>
      <c r="J74" s="4">
        <v>311985</v>
      </c>
      <c r="K74" s="1">
        <v>0</v>
      </c>
      <c r="L74" s="38" t="s">
        <v>410</v>
      </c>
      <c r="M74" s="38" t="s">
        <v>208</v>
      </c>
      <c r="N74" s="38" t="s">
        <v>287</v>
      </c>
      <c r="O74" s="3" t="s">
        <v>290</v>
      </c>
      <c r="P74" s="38" t="s">
        <v>298</v>
      </c>
    </row>
    <row r="75" spans="1:16" ht="41.4">
      <c r="A75" s="1" t="s">
        <v>14</v>
      </c>
      <c r="B75" s="32" t="s">
        <v>15</v>
      </c>
      <c r="C75" s="1" t="s">
        <v>565</v>
      </c>
      <c r="D75" s="1" t="s">
        <v>43</v>
      </c>
      <c r="E75" s="38" t="s">
        <v>18</v>
      </c>
      <c r="F75" s="38" t="s">
        <v>26</v>
      </c>
      <c r="G75" s="40">
        <v>45748</v>
      </c>
      <c r="H75" s="3">
        <v>46477</v>
      </c>
      <c r="I75" s="5">
        <v>46295</v>
      </c>
      <c r="J75" s="4">
        <v>11490.52</v>
      </c>
      <c r="K75" s="1">
        <v>0</v>
      </c>
      <c r="L75" s="1" t="s">
        <v>218</v>
      </c>
      <c r="M75" s="38" t="s">
        <v>208</v>
      </c>
      <c r="N75" s="38" t="s">
        <v>286</v>
      </c>
      <c r="O75" s="3" t="s">
        <v>290</v>
      </c>
      <c r="P75" s="1" t="s">
        <v>293</v>
      </c>
    </row>
    <row r="76" spans="1:16" ht="41.4">
      <c r="A76" s="1" t="s">
        <v>14</v>
      </c>
      <c r="B76" s="32" t="s">
        <v>15</v>
      </c>
      <c r="C76" s="38" t="s">
        <v>566</v>
      </c>
      <c r="D76" s="38" t="s">
        <v>65</v>
      </c>
      <c r="E76" s="38" t="s">
        <v>18</v>
      </c>
      <c r="F76" s="38" t="s">
        <v>66</v>
      </c>
      <c r="G76" s="40">
        <v>45019</v>
      </c>
      <c r="H76" s="3">
        <v>46477</v>
      </c>
      <c r="I76" s="5">
        <v>46295</v>
      </c>
      <c r="J76" s="4">
        <v>661950</v>
      </c>
      <c r="K76" s="1">
        <v>0</v>
      </c>
      <c r="L76" s="38" t="s">
        <v>227</v>
      </c>
      <c r="M76" s="1" t="s">
        <v>208</v>
      </c>
      <c r="N76" s="38" t="s">
        <v>286</v>
      </c>
      <c r="O76" s="1" t="s">
        <v>290</v>
      </c>
      <c r="P76" s="1" t="s">
        <v>297</v>
      </c>
    </row>
    <row r="77" spans="1:16" ht="41.4">
      <c r="A77" s="1" t="s">
        <v>14</v>
      </c>
      <c r="B77" s="33" t="s">
        <v>15</v>
      </c>
      <c r="C77" s="1" t="s">
        <v>567</v>
      </c>
      <c r="D77" s="1" t="s">
        <v>116</v>
      </c>
      <c r="E77" s="39" t="s">
        <v>103</v>
      </c>
      <c r="F77" s="1" t="s">
        <v>103</v>
      </c>
      <c r="G77" s="40">
        <v>45383</v>
      </c>
      <c r="H77" s="3">
        <v>46477</v>
      </c>
      <c r="I77" s="5">
        <v>46295</v>
      </c>
      <c r="J77" s="4">
        <v>54923.82</v>
      </c>
      <c r="K77" s="1">
        <v>0</v>
      </c>
      <c r="L77" s="1" t="s">
        <v>248</v>
      </c>
      <c r="M77" s="1" t="s">
        <v>285</v>
      </c>
      <c r="N77" s="38" t="s">
        <v>288</v>
      </c>
      <c r="O77" s="1" t="s">
        <v>291</v>
      </c>
      <c r="P77" s="38" t="s">
        <v>295</v>
      </c>
    </row>
    <row r="78" spans="1:16" ht="41.4">
      <c r="A78" s="1" t="s">
        <v>14</v>
      </c>
      <c r="B78" s="32" t="s">
        <v>15</v>
      </c>
      <c r="C78" s="1" t="s">
        <v>568</v>
      </c>
      <c r="D78" s="1" t="s">
        <v>117</v>
      </c>
      <c r="E78" s="38" t="s">
        <v>103</v>
      </c>
      <c r="F78" s="1" t="s">
        <v>103</v>
      </c>
      <c r="G78" s="40">
        <v>45383</v>
      </c>
      <c r="H78" s="3">
        <v>46477</v>
      </c>
      <c r="I78" s="5">
        <v>46295</v>
      </c>
      <c r="J78" s="4">
        <v>58350.48</v>
      </c>
      <c r="K78" s="1">
        <v>0</v>
      </c>
      <c r="L78" s="1" t="s">
        <v>248</v>
      </c>
      <c r="M78" s="38" t="s">
        <v>285</v>
      </c>
      <c r="N78" s="1" t="s">
        <v>288</v>
      </c>
      <c r="O78" s="3" t="s">
        <v>291</v>
      </c>
      <c r="P78" s="1" t="s">
        <v>295</v>
      </c>
    </row>
    <row r="79" spans="1:16" ht="82.8">
      <c r="A79" s="1" t="s">
        <v>14</v>
      </c>
      <c r="B79" s="32" t="s">
        <v>15</v>
      </c>
      <c r="C79" s="38" t="s">
        <v>569</v>
      </c>
      <c r="D79" s="1" t="s">
        <v>118</v>
      </c>
      <c r="E79" s="38" t="s">
        <v>18</v>
      </c>
      <c r="F79" s="38" t="s">
        <v>66</v>
      </c>
      <c r="G79" s="40">
        <v>45383</v>
      </c>
      <c r="H79" s="3">
        <v>46477</v>
      </c>
      <c r="I79" s="5">
        <v>46295</v>
      </c>
      <c r="J79" s="4">
        <v>301450</v>
      </c>
      <c r="K79" s="1">
        <v>0</v>
      </c>
      <c r="L79" s="1" t="s">
        <v>378</v>
      </c>
      <c r="M79" s="1" t="s">
        <v>208</v>
      </c>
      <c r="N79" s="38" t="s">
        <v>289</v>
      </c>
      <c r="O79" s="1" t="s">
        <v>290</v>
      </c>
      <c r="P79" s="38" t="s">
        <v>294</v>
      </c>
    </row>
    <row r="80" spans="1:16" ht="55.2">
      <c r="A80" s="1" t="s">
        <v>14</v>
      </c>
      <c r="B80" s="32" t="s">
        <v>15</v>
      </c>
      <c r="C80" s="38" t="s">
        <v>570</v>
      </c>
      <c r="D80" s="1" t="s">
        <v>119</v>
      </c>
      <c r="E80" s="38" t="s">
        <v>24</v>
      </c>
      <c r="F80" s="38" t="s">
        <v>53</v>
      </c>
      <c r="G80" s="40">
        <v>44986</v>
      </c>
      <c r="H80" s="3">
        <v>46477</v>
      </c>
      <c r="I80" s="5">
        <v>46295</v>
      </c>
      <c r="J80" s="4">
        <f>SUM(32646.85+715.7)</f>
        <v>33362.549999999996</v>
      </c>
      <c r="K80" s="1">
        <v>0</v>
      </c>
      <c r="L80" s="1" t="s">
        <v>249</v>
      </c>
      <c r="M80" s="1" t="s">
        <v>208</v>
      </c>
      <c r="N80" s="38" t="s">
        <v>287</v>
      </c>
      <c r="O80" s="1" t="s">
        <v>290</v>
      </c>
      <c r="P80" s="38" t="s">
        <v>292</v>
      </c>
    </row>
    <row r="81" spans="1:16" ht="55.2">
      <c r="A81" s="1" t="s">
        <v>14</v>
      </c>
      <c r="B81" s="32" t="s">
        <v>15</v>
      </c>
      <c r="C81" s="9" t="s">
        <v>571</v>
      </c>
      <c r="D81" s="9" t="s">
        <v>120</v>
      </c>
      <c r="E81" s="38" t="s">
        <v>40</v>
      </c>
      <c r="F81" s="9" t="s">
        <v>63</v>
      </c>
      <c r="G81" s="40">
        <v>45382</v>
      </c>
      <c r="H81" s="3">
        <v>46477</v>
      </c>
      <c r="I81" s="13">
        <v>46295</v>
      </c>
      <c r="J81" s="4">
        <v>0</v>
      </c>
      <c r="K81" s="1">
        <v>0</v>
      </c>
      <c r="L81" s="9" t="s">
        <v>411</v>
      </c>
      <c r="M81" s="38" t="s">
        <v>208</v>
      </c>
      <c r="N81" s="38" t="s">
        <v>286</v>
      </c>
      <c r="O81" s="3" t="s">
        <v>290</v>
      </c>
      <c r="P81" s="9" t="s">
        <v>299</v>
      </c>
    </row>
    <row r="82" spans="1:16" ht="41.4">
      <c r="A82" s="1" t="s">
        <v>14</v>
      </c>
      <c r="B82" s="32" t="s">
        <v>15</v>
      </c>
      <c r="C82" s="38" t="s">
        <v>572</v>
      </c>
      <c r="D82" s="38" t="s">
        <v>121</v>
      </c>
      <c r="E82" s="39" t="s">
        <v>18</v>
      </c>
      <c r="F82" s="38" t="s">
        <v>66</v>
      </c>
      <c r="G82" s="40">
        <v>45383</v>
      </c>
      <c r="H82" s="3">
        <v>46477</v>
      </c>
      <c r="I82" s="13">
        <v>46295</v>
      </c>
      <c r="J82" s="4">
        <v>75000</v>
      </c>
      <c r="K82" s="1">
        <v>0</v>
      </c>
      <c r="L82" s="38" t="s">
        <v>250</v>
      </c>
      <c r="M82" s="38" t="s">
        <v>208</v>
      </c>
      <c r="N82" s="38" t="s">
        <v>286</v>
      </c>
      <c r="O82" s="3" t="s">
        <v>290</v>
      </c>
      <c r="P82" s="9" t="s">
        <v>295</v>
      </c>
    </row>
    <row r="83" spans="1:16" ht="55.2">
      <c r="A83" s="1" t="s">
        <v>14</v>
      </c>
      <c r="B83" s="32" t="s">
        <v>15</v>
      </c>
      <c r="C83" s="38" t="s">
        <v>573</v>
      </c>
      <c r="D83" s="38" t="s">
        <v>122</v>
      </c>
      <c r="E83" s="39" t="s">
        <v>18</v>
      </c>
      <c r="F83" s="38" t="s">
        <v>66</v>
      </c>
      <c r="G83" s="40">
        <v>45383</v>
      </c>
      <c r="H83" s="3">
        <v>46477</v>
      </c>
      <c r="I83" s="5">
        <v>46295</v>
      </c>
      <c r="J83" s="4">
        <v>54000</v>
      </c>
      <c r="K83" s="1">
        <v>0</v>
      </c>
      <c r="L83" s="38" t="s">
        <v>251</v>
      </c>
      <c r="M83" s="1" t="s">
        <v>208</v>
      </c>
      <c r="N83" s="38" t="s">
        <v>286</v>
      </c>
      <c r="O83" s="1" t="s">
        <v>290</v>
      </c>
      <c r="P83" s="9" t="s">
        <v>295</v>
      </c>
    </row>
    <row r="84" spans="1:16" ht="41.4">
      <c r="A84" s="1" t="s">
        <v>14</v>
      </c>
      <c r="B84" s="32" t="s">
        <v>15</v>
      </c>
      <c r="C84" s="38" t="s">
        <v>574</v>
      </c>
      <c r="D84" s="38" t="s">
        <v>331</v>
      </c>
      <c r="E84" s="39" t="s">
        <v>18</v>
      </c>
      <c r="F84" s="38" t="s">
        <v>19</v>
      </c>
      <c r="G84" s="40">
        <v>46113</v>
      </c>
      <c r="H84" s="3">
        <v>46477</v>
      </c>
      <c r="I84" s="5">
        <v>46295</v>
      </c>
      <c r="J84" s="4">
        <v>11580</v>
      </c>
      <c r="K84" s="1">
        <v>0</v>
      </c>
      <c r="L84" s="38" t="s">
        <v>390</v>
      </c>
      <c r="M84" s="1" t="s">
        <v>208</v>
      </c>
      <c r="N84" s="38" t="s">
        <v>288</v>
      </c>
      <c r="O84" s="1" t="s">
        <v>290</v>
      </c>
      <c r="P84" s="9" t="s">
        <v>293</v>
      </c>
    </row>
    <row r="85" spans="1:16" ht="41.4">
      <c r="A85" s="1" t="s">
        <v>14</v>
      </c>
      <c r="B85" s="32" t="s">
        <v>15</v>
      </c>
      <c r="C85" s="38" t="s">
        <v>575</v>
      </c>
      <c r="D85" s="38" t="s">
        <v>332</v>
      </c>
      <c r="E85" s="38" t="s">
        <v>18</v>
      </c>
      <c r="F85" s="38" t="s">
        <v>19</v>
      </c>
      <c r="G85" s="40">
        <v>46113</v>
      </c>
      <c r="H85" s="3">
        <v>46477</v>
      </c>
      <c r="I85" s="5">
        <v>46295</v>
      </c>
      <c r="J85" s="4">
        <v>6215.76</v>
      </c>
      <c r="K85" s="1">
        <v>0</v>
      </c>
      <c r="L85" s="38" t="s">
        <v>412</v>
      </c>
      <c r="M85" s="1" t="s">
        <v>208</v>
      </c>
      <c r="N85" s="38" t="s">
        <v>288</v>
      </c>
      <c r="O85" s="38" t="s">
        <v>290</v>
      </c>
      <c r="P85" s="38" t="s">
        <v>293</v>
      </c>
    </row>
    <row r="86" spans="1:16" ht="41.4">
      <c r="A86" s="1" t="s">
        <v>14</v>
      </c>
      <c r="B86" s="32" t="s">
        <v>15</v>
      </c>
      <c r="C86" s="38" t="s">
        <v>576</v>
      </c>
      <c r="D86" s="1" t="s">
        <v>333</v>
      </c>
      <c r="E86" s="38" t="s">
        <v>18</v>
      </c>
      <c r="F86" s="38" t="s">
        <v>19</v>
      </c>
      <c r="G86" s="40">
        <v>46113</v>
      </c>
      <c r="H86" s="3">
        <v>46477</v>
      </c>
      <c r="I86" s="5">
        <v>46295</v>
      </c>
      <c r="J86" s="4">
        <v>22000.99</v>
      </c>
      <c r="K86" s="1">
        <v>0</v>
      </c>
      <c r="L86" s="9" t="s">
        <v>412</v>
      </c>
      <c r="M86" s="38" t="s">
        <v>208</v>
      </c>
      <c r="N86" s="38" t="s">
        <v>288</v>
      </c>
      <c r="O86" s="3" t="s">
        <v>290</v>
      </c>
      <c r="P86" s="38" t="s">
        <v>293</v>
      </c>
    </row>
    <row r="87" spans="1:16" ht="41.4">
      <c r="A87" s="1" t="s">
        <v>14</v>
      </c>
      <c r="B87" s="32" t="s">
        <v>15</v>
      </c>
      <c r="C87" s="1" t="s">
        <v>577</v>
      </c>
      <c r="D87" s="1" t="s">
        <v>55</v>
      </c>
      <c r="E87" s="38" t="s">
        <v>368</v>
      </c>
      <c r="F87" s="1" t="s">
        <v>368</v>
      </c>
      <c r="G87" s="40">
        <v>43922</v>
      </c>
      <c r="H87" s="3">
        <v>46477</v>
      </c>
      <c r="I87" s="5">
        <v>46295</v>
      </c>
      <c r="J87" s="4">
        <v>84360</v>
      </c>
      <c r="K87" s="1">
        <v>0</v>
      </c>
      <c r="L87" s="1" t="s">
        <v>413</v>
      </c>
      <c r="M87" s="1" t="s">
        <v>208</v>
      </c>
      <c r="N87" s="38" t="s">
        <v>287</v>
      </c>
      <c r="O87" s="1" t="s">
        <v>290</v>
      </c>
      <c r="P87" s="1" t="s">
        <v>293</v>
      </c>
    </row>
    <row r="88" spans="1:16" ht="41.4">
      <c r="A88" s="1" t="s">
        <v>14</v>
      </c>
      <c r="B88" s="32" t="s">
        <v>15</v>
      </c>
      <c r="C88" s="1" t="s">
        <v>578</v>
      </c>
      <c r="D88" s="1" t="s">
        <v>123</v>
      </c>
      <c r="E88" s="38" t="s">
        <v>24</v>
      </c>
      <c r="F88" s="1" t="s">
        <v>25</v>
      </c>
      <c r="G88" s="40">
        <v>44287</v>
      </c>
      <c r="H88" s="3">
        <v>46477</v>
      </c>
      <c r="I88" s="5">
        <v>46295</v>
      </c>
      <c r="J88" s="4">
        <f>75000+26000</f>
        <v>101000</v>
      </c>
      <c r="K88" s="1">
        <v>0</v>
      </c>
      <c r="L88" s="1" t="s">
        <v>414</v>
      </c>
      <c r="M88" s="38" t="s">
        <v>208</v>
      </c>
      <c r="N88" s="38" t="s">
        <v>286</v>
      </c>
      <c r="O88" s="3" t="s">
        <v>290</v>
      </c>
      <c r="P88" s="9" t="s">
        <v>297</v>
      </c>
    </row>
    <row r="89" spans="1:16" ht="41.4">
      <c r="A89" s="1" t="s">
        <v>14</v>
      </c>
      <c r="B89" s="32" t="s">
        <v>15</v>
      </c>
      <c r="C89" s="38" t="s">
        <v>579</v>
      </c>
      <c r="D89" s="1" t="s">
        <v>124</v>
      </c>
      <c r="E89" s="39" t="s">
        <v>24</v>
      </c>
      <c r="F89" s="38" t="s">
        <v>25</v>
      </c>
      <c r="G89" s="40">
        <v>45019</v>
      </c>
      <c r="H89" s="3">
        <v>46477</v>
      </c>
      <c r="I89" s="5">
        <v>46295</v>
      </c>
      <c r="J89" s="4">
        <v>120000</v>
      </c>
      <c r="K89" s="1">
        <v>0</v>
      </c>
      <c r="L89" s="38" t="s">
        <v>252</v>
      </c>
      <c r="M89" s="1" t="s">
        <v>208</v>
      </c>
      <c r="N89" s="38" t="s">
        <v>286</v>
      </c>
      <c r="O89" s="1" t="s">
        <v>290</v>
      </c>
      <c r="P89" s="9" t="s">
        <v>295</v>
      </c>
    </row>
    <row r="90" spans="1:16" ht="41.4">
      <c r="A90" s="1" t="s">
        <v>14</v>
      </c>
      <c r="B90" s="32" t="s">
        <v>15</v>
      </c>
      <c r="C90" s="16" t="s">
        <v>580</v>
      </c>
      <c r="D90" s="38" t="s">
        <v>52</v>
      </c>
      <c r="E90" s="38" t="s">
        <v>49</v>
      </c>
      <c r="F90" s="38" t="s">
        <v>50</v>
      </c>
      <c r="G90" s="40">
        <v>45017</v>
      </c>
      <c r="H90" s="3">
        <v>46477</v>
      </c>
      <c r="I90" s="5">
        <v>46295</v>
      </c>
      <c r="J90" s="4">
        <v>881910</v>
      </c>
      <c r="K90" s="1">
        <v>0</v>
      </c>
      <c r="L90" s="38" t="s">
        <v>415</v>
      </c>
      <c r="M90" s="1" t="s">
        <v>208</v>
      </c>
      <c r="N90" s="38" t="s">
        <v>289</v>
      </c>
      <c r="O90" s="1" t="s">
        <v>290</v>
      </c>
      <c r="P90" s="1" t="s">
        <v>297</v>
      </c>
    </row>
    <row r="91" spans="1:16" ht="82.8">
      <c r="A91" s="1" t="s">
        <v>14</v>
      </c>
      <c r="B91" s="32" t="s">
        <v>15</v>
      </c>
      <c r="C91" s="1" t="s">
        <v>581</v>
      </c>
      <c r="D91" s="1" t="s">
        <v>125</v>
      </c>
      <c r="E91" s="38" t="s">
        <v>49</v>
      </c>
      <c r="F91" s="1" t="s">
        <v>50</v>
      </c>
      <c r="G91" s="40">
        <v>45748</v>
      </c>
      <c r="H91" s="3">
        <v>46477</v>
      </c>
      <c r="I91" s="5">
        <v>46295</v>
      </c>
      <c r="J91" s="4">
        <v>41700</v>
      </c>
      <c r="K91" s="1">
        <v>0</v>
      </c>
      <c r="L91" s="1" t="s">
        <v>220</v>
      </c>
      <c r="M91" s="1" t="s">
        <v>208</v>
      </c>
      <c r="N91" s="38" t="s">
        <v>289</v>
      </c>
      <c r="O91" s="1" t="s">
        <v>290</v>
      </c>
      <c r="P91" s="1" t="s">
        <v>292</v>
      </c>
    </row>
    <row r="92" spans="1:16" ht="41.4">
      <c r="A92" s="1" t="s">
        <v>14</v>
      </c>
      <c r="B92" s="32" t="s">
        <v>15</v>
      </c>
      <c r="C92" s="38" t="s">
        <v>582</v>
      </c>
      <c r="D92" s="38" t="s">
        <v>60</v>
      </c>
      <c r="E92" s="38" t="s">
        <v>18</v>
      </c>
      <c r="F92" s="1" t="s">
        <v>19</v>
      </c>
      <c r="G92" s="43">
        <v>46113</v>
      </c>
      <c r="H92" s="3">
        <v>46477</v>
      </c>
      <c r="I92" s="5">
        <v>46295</v>
      </c>
      <c r="J92" s="25">
        <v>38622</v>
      </c>
      <c r="K92" s="1">
        <v>0</v>
      </c>
      <c r="L92" s="1" t="s">
        <v>416</v>
      </c>
      <c r="M92" s="1" t="s">
        <v>208</v>
      </c>
      <c r="N92" s="38" t="s">
        <v>288</v>
      </c>
      <c r="O92" s="1" t="s">
        <v>290</v>
      </c>
      <c r="P92" s="38" t="s">
        <v>295</v>
      </c>
    </row>
    <row r="93" spans="1:16" ht="41.4">
      <c r="A93" s="1" t="s">
        <v>14</v>
      </c>
      <c r="B93" s="32" t="s">
        <v>15</v>
      </c>
      <c r="C93" s="1" t="s">
        <v>583</v>
      </c>
      <c r="D93" s="1" t="s">
        <v>334</v>
      </c>
      <c r="E93" s="38" t="s">
        <v>30</v>
      </c>
      <c r="F93" s="38" t="s">
        <v>31</v>
      </c>
      <c r="G93" s="46">
        <v>45383</v>
      </c>
      <c r="H93" s="19">
        <v>46477</v>
      </c>
      <c r="I93" s="5">
        <v>46295</v>
      </c>
      <c r="J93" s="18">
        <v>58237.87</v>
      </c>
      <c r="K93" s="1">
        <v>0</v>
      </c>
      <c r="L93" s="1" t="s">
        <v>417</v>
      </c>
      <c r="M93" s="38" t="s">
        <v>208</v>
      </c>
      <c r="N93" s="38" t="s">
        <v>288</v>
      </c>
      <c r="O93" s="3" t="s">
        <v>290</v>
      </c>
      <c r="P93" s="1" t="s">
        <v>292</v>
      </c>
    </row>
    <row r="94" spans="1:16" ht="41.4">
      <c r="A94" s="1" t="s">
        <v>14</v>
      </c>
      <c r="B94" s="32" t="s">
        <v>15</v>
      </c>
      <c r="C94" s="1" t="s">
        <v>584</v>
      </c>
      <c r="D94" s="1" t="s">
        <v>335</v>
      </c>
      <c r="E94" s="38" t="s">
        <v>49</v>
      </c>
      <c r="F94" s="38" t="s">
        <v>50</v>
      </c>
      <c r="G94" s="46">
        <v>46113</v>
      </c>
      <c r="H94" s="19">
        <v>46477</v>
      </c>
      <c r="I94" s="5">
        <v>46295</v>
      </c>
      <c r="J94" s="18">
        <v>3904.8</v>
      </c>
      <c r="K94" s="1">
        <v>0</v>
      </c>
      <c r="L94" s="1" t="s">
        <v>418</v>
      </c>
      <c r="M94" s="38" t="s">
        <v>208</v>
      </c>
      <c r="N94" s="1" t="s">
        <v>287</v>
      </c>
      <c r="O94" s="3" t="s">
        <v>290</v>
      </c>
      <c r="P94" s="1" t="s">
        <v>293</v>
      </c>
    </row>
    <row r="95" spans="1:16" ht="41.4">
      <c r="A95" s="1" t="s">
        <v>14</v>
      </c>
      <c r="B95" s="32" t="s">
        <v>15</v>
      </c>
      <c r="C95" s="38" t="s">
        <v>585</v>
      </c>
      <c r="D95" s="38" t="s">
        <v>44</v>
      </c>
      <c r="E95" s="39" t="s">
        <v>40</v>
      </c>
      <c r="F95" s="38" t="s">
        <v>45</v>
      </c>
      <c r="G95" s="40">
        <v>45383</v>
      </c>
      <c r="H95" s="3">
        <v>46477</v>
      </c>
      <c r="I95" s="5">
        <v>46295</v>
      </c>
      <c r="J95" s="4">
        <v>59760</v>
      </c>
      <c r="K95" s="1">
        <v>0</v>
      </c>
      <c r="L95" s="38" t="s">
        <v>219</v>
      </c>
      <c r="M95" s="1" t="s">
        <v>208</v>
      </c>
      <c r="N95" s="38" t="s">
        <v>286</v>
      </c>
      <c r="O95" s="1" t="s">
        <v>290</v>
      </c>
      <c r="P95" s="9" t="s">
        <v>295</v>
      </c>
    </row>
    <row r="96" spans="1:16" ht="41.4">
      <c r="A96" s="1" t="s">
        <v>14</v>
      </c>
      <c r="B96" s="32" t="s">
        <v>15</v>
      </c>
      <c r="C96" s="38" t="s">
        <v>586</v>
      </c>
      <c r="D96" s="1" t="s">
        <v>59</v>
      </c>
      <c r="E96" s="38" t="s">
        <v>18</v>
      </c>
      <c r="F96" s="38" t="s">
        <v>19</v>
      </c>
      <c r="G96" s="40">
        <v>45748</v>
      </c>
      <c r="H96" s="3">
        <v>46477</v>
      </c>
      <c r="I96" s="3">
        <v>46295</v>
      </c>
      <c r="J96" s="4">
        <v>88521.600000000006</v>
      </c>
      <c r="K96" s="1">
        <v>0</v>
      </c>
      <c r="L96" s="1" t="s">
        <v>374</v>
      </c>
      <c r="M96" s="38" t="s">
        <v>208</v>
      </c>
      <c r="N96" s="38" t="s">
        <v>287</v>
      </c>
      <c r="O96" s="3" t="s">
        <v>290</v>
      </c>
      <c r="P96" s="1" t="s">
        <v>293</v>
      </c>
    </row>
    <row r="97" spans="1:16" ht="41.4">
      <c r="A97" s="1" t="s">
        <v>14</v>
      </c>
      <c r="B97" s="32" t="s">
        <v>15</v>
      </c>
      <c r="C97" s="38" t="s">
        <v>587</v>
      </c>
      <c r="D97" s="38" t="s">
        <v>336</v>
      </c>
      <c r="E97" s="39" t="s">
        <v>68</v>
      </c>
      <c r="F97" s="38" t="s">
        <v>78</v>
      </c>
      <c r="G97" s="40">
        <v>46113</v>
      </c>
      <c r="H97" s="3">
        <v>46477</v>
      </c>
      <c r="I97" s="5">
        <v>46295</v>
      </c>
      <c r="J97" s="4">
        <v>10400</v>
      </c>
      <c r="K97" s="1">
        <v>0</v>
      </c>
      <c r="L97" s="38" t="s">
        <v>419</v>
      </c>
      <c r="M97" s="38" t="s">
        <v>208</v>
      </c>
      <c r="N97" s="38" t="s">
        <v>208</v>
      </c>
      <c r="O97" s="3" t="s">
        <v>290</v>
      </c>
      <c r="P97" s="9" t="s">
        <v>293</v>
      </c>
    </row>
    <row r="98" spans="1:16" ht="41.4">
      <c r="A98" s="1" t="s">
        <v>14</v>
      </c>
      <c r="B98" s="32" t="s">
        <v>15</v>
      </c>
      <c r="C98" s="1" t="s">
        <v>588</v>
      </c>
      <c r="D98" s="1" t="s">
        <v>337</v>
      </c>
      <c r="E98" s="39" t="s">
        <v>37</v>
      </c>
      <c r="F98" s="1" t="s">
        <v>37</v>
      </c>
      <c r="G98" s="40">
        <v>46113</v>
      </c>
      <c r="H98" s="3">
        <v>46477</v>
      </c>
      <c r="I98" s="5">
        <v>46295</v>
      </c>
      <c r="J98" s="4">
        <v>11966.47</v>
      </c>
      <c r="K98" s="1">
        <v>0</v>
      </c>
      <c r="L98" s="1" t="s">
        <v>420</v>
      </c>
      <c r="M98" s="1" t="s">
        <v>208</v>
      </c>
      <c r="N98" s="1" t="s">
        <v>288</v>
      </c>
      <c r="O98" s="1" t="s">
        <v>290</v>
      </c>
      <c r="P98" s="9" t="s">
        <v>295</v>
      </c>
    </row>
    <row r="99" spans="1:16" ht="41.4">
      <c r="A99" s="1" t="s">
        <v>14</v>
      </c>
      <c r="B99" s="32" t="s">
        <v>15</v>
      </c>
      <c r="C99" s="1" t="s">
        <v>589</v>
      </c>
      <c r="D99" s="1" t="s">
        <v>338</v>
      </c>
      <c r="E99" s="38" t="s">
        <v>49</v>
      </c>
      <c r="F99" s="38" t="s">
        <v>50</v>
      </c>
      <c r="G99" s="40">
        <v>46082</v>
      </c>
      <c r="H99" s="3">
        <v>46477</v>
      </c>
      <c r="I99" s="5">
        <v>46295</v>
      </c>
      <c r="J99" s="4">
        <v>15000</v>
      </c>
      <c r="K99" s="1">
        <v>0</v>
      </c>
      <c r="L99" s="1" t="s">
        <v>421</v>
      </c>
      <c r="M99" s="38" t="s">
        <v>208</v>
      </c>
      <c r="N99" s="38" t="s">
        <v>289</v>
      </c>
      <c r="O99" s="3" t="s">
        <v>290</v>
      </c>
      <c r="P99" s="1" t="s">
        <v>293</v>
      </c>
    </row>
    <row r="100" spans="1:16" ht="55.2">
      <c r="A100" s="1" t="s">
        <v>14</v>
      </c>
      <c r="B100" s="32" t="s">
        <v>15</v>
      </c>
      <c r="C100" s="38" t="s">
        <v>590</v>
      </c>
      <c r="D100" s="38" t="s">
        <v>339</v>
      </c>
      <c r="E100" s="38" t="s">
        <v>49</v>
      </c>
      <c r="F100" s="38" t="s">
        <v>50</v>
      </c>
      <c r="G100" s="40">
        <v>46153</v>
      </c>
      <c r="H100" s="3">
        <v>46477</v>
      </c>
      <c r="I100" s="5">
        <v>46295</v>
      </c>
      <c r="J100" s="4">
        <v>40000</v>
      </c>
      <c r="K100" s="1">
        <v>0</v>
      </c>
      <c r="L100" s="38" t="s">
        <v>422</v>
      </c>
      <c r="M100" s="1" t="s">
        <v>208</v>
      </c>
      <c r="N100" s="38" t="s">
        <v>289</v>
      </c>
      <c r="O100" s="1" t="s">
        <v>290</v>
      </c>
      <c r="P100" s="38" t="s">
        <v>292</v>
      </c>
    </row>
    <row r="101" spans="1:16" ht="41.4">
      <c r="A101" s="1" t="s">
        <v>14</v>
      </c>
      <c r="B101" s="32" t="s">
        <v>15</v>
      </c>
      <c r="C101" s="48" t="s">
        <v>591</v>
      </c>
      <c r="D101" s="38" t="s">
        <v>62</v>
      </c>
      <c r="E101" s="39" t="s">
        <v>24</v>
      </c>
      <c r="F101" s="38" t="s">
        <v>25</v>
      </c>
      <c r="G101" s="40">
        <v>44652</v>
      </c>
      <c r="H101" s="3">
        <v>46478</v>
      </c>
      <c r="I101" s="5">
        <v>46296</v>
      </c>
      <c r="J101" s="4">
        <v>1020000</v>
      </c>
      <c r="K101" s="1">
        <v>0</v>
      </c>
      <c r="L101" s="1" t="s">
        <v>423</v>
      </c>
      <c r="M101" s="1" t="s">
        <v>208</v>
      </c>
      <c r="N101" s="38" t="s">
        <v>288</v>
      </c>
      <c r="O101" s="1" t="s">
        <v>290</v>
      </c>
      <c r="P101" s="38" t="s">
        <v>297</v>
      </c>
    </row>
    <row r="102" spans="1:16" ht="41.4">
      <c r="A102" s="1" t="s">
        <v>14</v>
      </c>
      <c r="B102" s="32" t="s">
        <v>15</v>
      </c>
      <c r="C102" s="38" t="s">
        <v>592</v>
      </c>
      <c r="D102" s="38" t="s">
        <v>340</v>
      </c>
      <c r="E102" s="39" t="s">
        <v>24</v>
      </c>
      <c r="F102" s="38" t="s">
        <v>25</v>
      </c>
      <c r="G102" s="43">
        <v>46113</v>
      </c>
      <c r="H102" s="12">
        <v>46478</v>
      </c>
      <c r="I102" s="5">
        <v>46296</v>
      </c>
      <c r="J102" s="25">
        <v>75000</v>
      </c>
      <c r="K102" s="1">
        <v>0</v>
      </c>
      <c r="L102" s="38" t="s">
        <v>424</v>
      </c>
      <c r="M102" s="1" t="s">
        <v>208</v>
      </c>
      <c r="N102" s="38" t="s">
        <v>289</v>
      </c>
      <c r="O102" s="1" t="s">
        <v>290</v>
      </c>
      <c r="P102" s="38" t="s">
        <v>293</v>
      </c>
    </row>
    <row r="103" spans="1:16" ht="41.4">
      <c r="A103" s="1" t="s">
        <v>14</v>
      </c>
      <c r="B103" s="32" t="s">
        <v>15</v>
      </c>
      <c r="C103" s="47" t="s">
        <v>593</v>
      </c>
      <c r="D103" s="10" t="s">
        <v>67</v>
      </c>
      <c r="E103" s="38" t="s">
        <v>24</v>
      </c>
      <c r="F103" s="15" t="s">
        <v>25</v>
      </c>
      <c r="G103" s="40">
        <v>45019</v>
      </c>
      <c r="H103" s="3">
        <v>46480</v>
      </c>
      <c r="I103" s="5">
        <v>46298</v>
      </c>
      <c r="J103" s="4">
        <v>957000</v>
      </c>
      <c r="K103" s="1">
        <v>0</v>
      </c>
      <c r="L103" s="47" t="s">
        <v>425</v>
      </c>
      <c r="M103" s="38" t="s">
        <v>208</v>
      </c>
      <c r="N103" s="47" t="s">
        <v>288</v>
      </c>
      <c r="O103" s="3" t="s">
        <v>290</v>
      </c>
      <c r="P103" s="47" t="s">
        <v>297</v>
      </c>
    </row>
    <row r="104" spans="1:16" ht="41.4">
      <c r="A104" s="1" t="s">
        <v>14</v>
      </c>
      <c r="B104" s="32" t="s">
        <v>15</v>
      </c>
      <c r="C104" s="9" t="s">
        <v>594</v>
      </c>
      <c r="D104" s="9" t="s">
        <v>126</v>
      </c>
      <c r="E104" s="38" t="s">
        <v>24</v>
      </c>
      <c r="F104" s="9" t="s">
        <v>58</v>
      </c>
      <c r="G104" s="40">
        <v>45411</v>
      </c>
      <c r="H104" s="3">
        <v>46505</v>
      </c>
      <c r="I104" s="13">
        <v>46323</v>
      </c>
      <c r="J104" s="4">
        <v>60000</v>
      </c>
      <c r="K104" s="1">
        <v>0</v>
      </c>
      <c r="L104" s="9" t="s">
        <v>253</v>
      </c>
      <c r="M104" s="1" t="s">
        <v>208</v>
      </c>
      <c r="N104" s="42" t="s">
        <v>289</v>
      </c>
      <c r="O104" s="1" t="s">
        <v>290</v>
      </c>
      <c r="P104" s="9" t="s">
        <v>293</v>
      </c>
    </row>
    <row r="105" spans="1:16" ht="55.2">
      <c r="A105" s="1" t="s">
        <v>14</v>
      </c>
      <c r="B105" s="32" t="s">
        <v>15</v>
      </c>
      <c r="C105" s="1" t="s">
        <v>595</v>
      </c>
      <c r="D105" s="1" t="s">
        <v>127</v>
      </c>
      <c r="E105" s="38" t="s">
        <v>28</v>
      </c>
      <c r="F105" s="1" t="s">
        <v>28</v>
      </c>
      <c r="G105" s="40">
        <v>44682</v>
      </c>
      <c r="H105" s="3">
        <v>46507</v>
      </c>
      <c r="I105" s="5">
        <v>46325</v>
      </c>
      <c r="J105" s="4">
        <v>111198.5</v>
      </c>
      <c r="K105" s="1">
        <v>0</v>
      </c>
      <c r="L105" s="1" t="s">
        <v>224</v>
      </c>
      <c r="M105" s="1" t="s">
        <v>208</v>
      </c>
      <c r="N105" s="38" t="s">
        <v>289</v>
      </c>
      <c r="O105" s="1" t="s">
        <v>290</v>
      </c>
      <c r="P105" s="1" t="s">
        <v>296</v>
      </c>
    </row>
    <row r="106" spans="1:16" ht="41.4">
      <c r="A106" s="1" t="s">
        <v>14</v>
      </c>
      <c r="B106" s="32" t="s">
        <v>15</v>
      </c>
      <c r="C106" s="1" t="s">
        <v>596</v>
      </c>
      <c r="D106" s="1" t="s">
        <v>76</v>
      </c>
      <c r="E106" s="39" t="s">
        <v>49</v>
      </c>
      <c r="F106" s="1" t="s">
        <v>50</v>
      </c>
      <c r="G106" s="40">
        <v>45444</v>
      </c>
      <c r="H106" s="3">
        <v>46507</v>
      </c>
      <c r="I106" s="5">
        <v>46325</v>
      </c>
      <c r="J106" s="4">
        <f>12995+12995+15750</f>
        <v>41740</v>
      </c>
      <c r="K106" s="1">
        <v>0</v>
      </c>
      <c r="L106" s="1" t="s">
        <v>426</v>
      </c>
      <c r="M106" s="38" t="s">
        <v>208</v>
      </c>
      <c r="N106" s="38" t="s">
        <v>289</v>
      </c>
      <c r="O106" s="3" t="s">
        <v>290</v>
      </c>
      <c r="P106" s="38" t="s">
        <v>293</v>
      </c>
    </row>
    <row r="107" spans="1:16" ht="41.4">
      <c r="A107" s="1" t="s">
        <v>14</v>
      </c>
      <c r="B107" s="32" t="s">
        <v>15</v>
      </c>
      <c r="C107" s="16" t="s">
        <v>597</v>
      </c>
      <c r="D107" s="1" t="s">
        <v>73</v>
      </c>
      <c r="E107" s="39" t="s">
        <v>24</v>
      </c>
      <c r="F107" s="38" t="s">
        <v>58</v>
      </c>
      <c r="G107" s="12">
        <v>45786</v>
      </c>
      <c r="H107" s="12">
        <v>46515</v>
      </c>
      <c r="I107" s="5">
        <v>46334</v>
      </c>
      <c r="J107" s="25">
        <v>17451.599999999999</v>
      </c>
      <c r="K107" s="1">
        <v>0</v>
      </c>
      <c r="L107" s="1" t="s">
        <v>229</v>
      </c>
      <c r="M107" s="1" t="s">
        <v>208</v>
      </c>
      <c r="N107" s="38" t="s">
        <v>287</v>
      </c>
      <c r="O107" s="1" t="s">
        <v>290</v>
      </c>
      <c r="P107" s="9" t="s">
        <v>293</v>
      </c>
    </row>
    <row r="108" spans="1:16" ht="41.4">
      <c r="A108" s="1" t="s">
        <v>14</v>
      </c>
      <c r="B108" s="32" t="s">
        <v>15</v>
      </c>
      <c r="C108" s="1" t="s">
        <v>598</v>
      </c>
      <c r="D108" s="1" t="s">
        <v>341</v>
      </c>
      <c r="E108" s="38" t="s">
        <v>30</v>
      </c>
      <c r="F108" s="1" t="s">
        <v>160</v>
      </c>
      <c r="G108" s="12">
        <v>45806</v>
      </c>
      <c r="H108" s="12">
        <v>46535</v>
      </c>
      <c r="I108" s="5">
        <v>46354</v>
      </c>
      <c r="J108" s="25">
        <v>5000</v>
      </c>
      <c r="K108" s="1">
        <v>0</v>
      </c>
      <c r="L108" s="1" t="s">
        <v>427</v>
      </c>
      <c r="M108" s="1" t="s">
        <v>208</v>
      </c>
      <c r="N108" s="38" t="s">
        <v>289</v>
      </c>
      <c r="O108" s="1" t="s">
        <v>290</v>
      </c>
      <c r="P108" s="1" t="s">
        <v>295</v>
      </c>
    </row>
    <row r="109" spans="1:16" ht="41.4">
      <c r="A109" s="1" t="s">
        <v>14</v>
      </c>
      <c r="B109" s="32" t="s">
        <v>15</v>
      </c>
      <c r="C109" s="38" t="s">
        <v>599</v>
      </c>
      <c r="D109" s="1" t="s">
        <v>128</v>
      </c>
      <c r="E109" s="38" t="s">
        <v>22</v>
      </c>
      <c r="F109" s="38" t="s">
        <v>23</v>
      </c>
      <c r="G109" s="40">
        <v>45757</v>
      </c>
      <c r="H109" s="3">
        <v>46537</v>
      </c>
      <c r="I109" s="5">
        <v>46356</v>
      </c>
      <c r="J109" s="4">
        <v>49215</v>
      </c>
      <c r="K109" s="1">
        <v>0</v>
      </c>
      <c r="L109" s="1" t="s">
        <v>254</v>
      </c>
      <c r="M109" s="38" t="s">
        <v>208</v>
      </c>
      <c r="N109" s="38" t="s">
        <v>288</v>
      </c>
      <c r="O109" s="3" t="s">
        <v>290</v>
      </c>
      <c r="P109" s="1" t="s">
        <v>293</v>
      </c>
    </row>
    <row r="110" spans="1:16" ht="55.2">
      <c r="A110" s="1" t="s">
        <v>14</v>
      </c>
      <c r="B110" s="32" t="s">
        <v>15</v>
      </c>
      <c r="C110" s="1" t="s">
        <v>600</v>
      </c>
      <c r="D110" s="1" t="s">
        <v>137</v>
      </c>
      <c r="E110" s="38" t="s">
        <v>22</v>
      </c>
      <c r="F110" s="38" t="s">
        <v>23</v>
      </c>
      <c r="G110" s="40">
        <v>46001</v>
      </c>
      <c r="H110" s="3">
        <v>46537</v>
      </c>
      <c r="I110" s="5">
        <v>46356</v>
      </c>
      <c r="J110" s="4">
        <v>58300</v>
      </c>
      <c r="K110" s="1">
        <v>0</v>
      </c>
      <c r="L110" s="1" t="s">
        <v>428</v>
      </c>
      <c r="M110" s="1" t="s">
        <v>208</v>
      </c>
      <c r="N110" s="38" t="s">
        <v>288</v>
      </c>
      <c r="O110" s="1" t="s">
        <v>290</v>
      </c>
      <c r="P110" s="1" t="s">
        <v>293</v>
      </c>
    </row>
    <row r="111" spans="1:16" ht="55.2">
      <c r="A111" s="1" t="s">
        <v>14</v>
      </c>
      <c r="B111" s="32" t="s">
        <v>15</v>
      </c>
      <c r="C111" s="44" t="s">
        <v>601</v>
      </c>
      <c r="D111" s="38" t="s">
        <v>135</v>
      </c>
      <c r="E111" s="39" t="s">
        <v>24</v>
      </c>
      <c r="F111" s="38" t="s">
        <v>25</v>
      </c>
      <c r="G111" s="40">
        <v>45446</v>
      </c>
      <c r="H111" s="3">
        <v>46540</v>
      </c>
      <c r="I111" s="5">
        <v>46358</v>
      </c>
      <c r="J111" s="4">
        <v>65000</v>
      </c>
      <c r="K111" s="1">
        <v>0</v>
      </c>
      <c r="L111" s="38" t="s">
        <v>429</v>
      </c>
      <c r="M111" s="38" t="s">
        <v>208</v>
      </c>
      <c r="N111" s="38" t="s">
        <v>289</v>
      </c>
      <c r="O111" s="3" t="s">
        <v>290</v>
      </c>
      <c r="P111" s="38" t="s">
        <v>297</v>
      </c>
    </row>
    <row r="112" spans="1:16" ht="41.4">
      <c r="A112" s="1" t="s">
        <v>14</v>
      </c>
      <c r="B112" s="32" t="s">
        <v>15</v>
      </c>
      <c r="C112" s="1" t="s">
        <v>602</v>
      </c>
      <c r="D112" s="1" t="s">
        <v>129</v>
      </c>
      <c r="E112" s="38" t="s">
        <v>92</v>
      </c>
      <c r="F112" s="1" t="s">
        <v>130</v>
      </c>
      <c r="G112" s="40">
        <v>44718</v>
      </c>
      <c r="H112" s="3">
        <v>46544</v>
      </c>
      <c r="I112" s="5">
        <v>46362</v>
      </c>
      <c r="J112" s="4">
        <v>242000</v>
      </c>
      <c r="K112" s="1">
        <v>0</v>
      </c>
      <c r="L112" s="1" t="s">
        <v>255</v>
      </c>
      <c r="M112" s="1" t="s">
        <v>208</v>
      </c>
      <c r="N112" s="38" t="s">
        <v>286</v>
      </c>
      <c r="O112" s="1" t="s">
        <v>290</v>
      </c>
      <c r="P112" s="38" t="s">
        <v>293</v>
      </c>
    </row>
    <row r="113" spans="1:16" ht="41.4">
      <c r="A113" s="1" t="s">
        <v>14</v>
      </c>
      <c r="B113" s="32" t="s">
        <v>15</v>
      </c>
      <c r="C113" s="1" t="s">
        <v>603</v>
      </c>
      <c r="D113" s="1" t="s">
        <v>131</v>
      </c>
      <c r="E113" s="38" t="s">
        <v>68</v>
      </c>
      <c r="F113" s="1" t="s">
        <v>78</v>
      </c>
      <c r="G113" s="40">
        <v>44720</v>
      </c>
      <c r="H113" s="3">
        <v>46545</v>
      </c>
      <c r="I113" s="5">
        <v>46363</v>
      </c>
      <c r="J113" s="4">
        <v>69750</v>
      </c>
      <c r="K113" s="1">
        <v>0</v>
      </c>
      <c r="L113" s="1" t="s">
        <v>256</v>
      </c>
      <c r="M113" s="38" t="s">
        <v>208</v>
      </c>
      <c r="N113" s="1" t="s">
        <v>288</v>
      </c>
      <c r="O113" s="3" t="s">
        <v>290</v>
      </c>
      <c r="P113" s="9" t="s">
        <v>295</v>
      </c>
    </row>
    <row r="114" spans="1:16" ht="41.4">
      <c r="A114" s="1" t="s">
        <v>14</v>
      </c>
      <c r="B114" s="32" t="s">
        <v>15</v>
      </c>
      <c r="C114" s="1" t="s">
        <v>604</v>
      </c>
      <c r="D114" s="1" t="s">
        <v>134</v>
      </c>
      <c r="E114" s="38" t="s">
        <v>68</v>
      </c>
      <c r="F114" s="1" t="s">
        <v>78</v>
      </c>
      <c r="G114" s="40">
        <v>44720</v>
      </c>
      <c r="H114" s="3">
        <v>46545</v>
      </c>
      <c r="I114" s="5">
        <v>46363</v>
      </c>
      <c r="J114" s="4">
        <v>69750</v>
      </c>
      <c r="K114" s="1">
        <v>0</v>
      </c>
      <c r="L114" s="1" t="s">
        <v>259</v>
      </c>
      <c r="M114" s="38" t="s">
        <v>208</v>
      </c>
      <c r="N114" s="1" t="s">
        <v>287</v>
      </c>
      <c r="O114" s="3" t="s">
        <v>290</v>
      </c>
      <c r="P114" s="42" t="s">
        <v>295</v>
      </c>
    </row>
    <row r="115" spans="1:16" ht="41.4">
      <c r="A115" s="1" t="s">
        <v>14</v>
      </c>
      <c r="B115" s="32" t="s">
        <v>15</v>
      </c>
      <c r="C115" s="38" t="s">
        <v>605</v>
      </c>
      <c r="D115" s="38" t="s">
        <v>132</v>
      </c>
      <c r="E115" s="39" t="s">
        <v>28</v>
      </c>
      <c r="F115" s="38" t="s">
        <v>28</v>
      </c>
      <c r="G115" s="40">
        <v>45462</v>
      </c>
      <c r="H115" s="3">
        <v>46557</v>
      </c>
      <c r="I115" s="5">
        <v>46375</v>
      </c>
      <c r="J115" s="4">
        <v>13924</v>
      </c>
      <c r="K115" s="1">
        <v>0</v>
      </c>
      <c r="L115" s="38" t="s">
        <v>257</v>
      </c>
      <c r="M115" s="38" t="s">
        <v>208</v>
      </c>
      <c r="N115" s="38" t="s">
        <v>286</v>
      </c>
      <c r="O115" s="3" t="s">
        <v>290</v>
      </c>
      <c r="P115" s="42" t="s">
        <v>295</v>
      </c>
    </row>
    <row r="116" spans="1:16" ht="41.4">
      <c r="A116" s="1" t="s">
        <v>14</v>
      </c>
      <c r="B116" s="32" t="s">
        <v>15</v>
      </c>
      <c r="C116" s="38" t="s">
        <v>606</v>
      </c>
      <c r="D116" s="38" t="s">
        <v>133</v>
      </c>
      <c r="E116" s="38" t="s">
        <v>28</v>
      </c>
      <c r="F116" s="1" t="s">
        <v>28</v>
      </c>
      <c r="G116" s="40">
        <v>45107</v>
      </c>
      <c r="H116" s="3">
        <v>46567</v>
      </c>
      <c r="I116" s="5">
        <v>46385</v>
      </c>
      <c r="J116" s="4">
        <v>50668.17</v>
      </c>
      <c r="K116" s="1">
        <v>0</v>
      </c>
      <c r="L116" s="38" t="s">
        <v>258</v>
      </c>
      <c r="M116" s="38" t="s">
        <v>208</v>
      </c>
      <c r="N116" s="38" t="s">
        <v>287</v>
      </c>
      <c r="O116" s="3" t="s">
        <v>290</v>
      </c>
      <c r="P116" s="38" t="s">
        <v>295</v>
      </c>
    </row>
    <row r="117" spans="1:16" ht="55.2">
      <c r="A117" s="1" t="s">
        <v>14</v>
      </c>
      <c r="B117" s="32" t="s">
        <v>15</v>
      </c>
      <c r="C117" s="38" t="s">
        <v>607</v>
      </c>
      <c r="D117" s="38" t="s">
        <v>136</v>
      </c>
      <c r="E117" s="38" t="s">
        <v>68</v>
      </c>
      <c r="F117" s="1" t="s">
        <v>78</v>
      </c>
      <c r="G117" s="40">
        <v>45839</v>
      </c>
      <c r="H117" s="3">
        <v>46568</v>
      </c>
      <c r="I117" s="5">
        <v>46386</v>
      </c>
      <c r="J117" s="4">
        <v>38974.879999999997</v>
      </c>
      <c r="K117" s="1">
        <v>0</v>
      </c>
      <c r="L117" s="50" t="s">
        <v>430</v>
      </c>
      <c r="M117" s="38" t="s">
        <v>208</v>
      </c>
      <c r="N117" s="38" t="s">
        <v>289</v>
      </c>
      <c r="O117" s="3" t="s">
        <v>290</v>
      </c>
      <c r="P117" s="9" t="s">
        <v>292</v>
      </c>
    </row>
    <row r="118" spans="1:16" ht="69">
      <c r="A118" s="1" t="s">
        <v>14</v>
      </c>
      <c r="B118" s="32" t="s">
        <v>15</v>
      </c>
      <c r="C118" s="38" t="s">
        <v>608</v>
      </c>
      <c r="D118" s="38" t="s">
        <v>138</v>
      </c>
      <c r="E118" s="39" t="s">
        <v>24</v>
      </c>
      <c r="F118" s="38" t="s">
        <v>25</v>
      </c>
      <c r="G118" s="40">
        <v>45474</v>
      </c>
      <c r="H118" s="3">
        <v>46568</v>
      </c>
      <c r="I118" s="5">
        <v>46386</v>
      </c>
      <c r="J118" s="4">
        <v>66000</v>
      </c>
      <c r="K118" s="1">
        <v>0</v>
      </c>
      <c r="L118" s="38" t="s">
        <v>431</v>
      </c>
      <c r="M118" s="38" t="s">
        <v>208</v>
      </c>
      <c r="N118" s="38" t="s">
        <v>287</v>
      </c>
      <c r="O118" s="3" t="s">
        <v>290</v>
      </c>
      <c r="P118" s="38" t="s">
        <v>294</v>
      </c>
    </row>
    <row r="119" spans="1:16" ht="41.4">
      <c r="A119" s="1" t="s">
        <v>14</v>
      </c>
      <c r="B119" s="32" t="s">
        <v>15</v>
      </c>
      <c r="C119" s="38" t="s">
        <v>609</v>
      </c>
      <c r="D119" s="38" t="s">
        <v>71</v>
      </c>
      <c r="E119" s="38" t="s">
        <v>22</v>
      </c>
      <c r="F119" s="38" t="s">
        <v>23</v>
      </c>
      <c r="G119" s="40">
        <v>45572</v>
      </c>
      <c r="H119" s="3">
        <v>46568</v>
      </c>
      <c r="I119" s="5">
        <v>46386</v>
      </c>
      <c r="J119" s="4">
        <v>136560</v>
      </c>
      <c r="K119" s="1">
        <v>0</v>
      </c>
      <c r="L119" s="38" t="s">
        <v>432</v>
      </c>
      <c r="M119" s="1" t="s">
        <v>208</v>
      </c>
      <c r="N119" s="38" t="s">
        <v>288</v>
      </c>
      <c r="O119" s="1" t="s">
        <v>290</v>
      </c>
      <c r="P119" s="38" t="s">
        <v>295</v>
      </c>
    </row>
    <row r="120" spans="1:16" ht="41.4">
      <c r="A120" s="1" t="s">
        <v>14</v>
      </c>
      <c r="B120" s="32" t="s">
        <v>15</v>
      </c>
      <c r="C120" s="38" t="s">
        <v>610</v>
      </c>
      <c r="D120" s="38" t="s">
        <v>81</v>
      </c>
      <c r="E120" s="38" t="s">
        <v>24</v>
      </c>
      <c r="F120" s="16" t="s">
        <v>58</v>
      </c>
      <c r="G120" s="40">
        <v>45472</v>
      </c>
      <c r="H120" s="3">
        <v>46569</v>
      </c>
      <c r="I120" s="5">
        <v>46388</v>
      </c>
      <c r="J120" s="4">
        <v>68700</v>
      </c>
      <c r="K120" s="1">
        <v>0</v>
      </c>
      <c r="L120" s="38" t="s">
        <v>707</v>
      </c>
      <c r="M120" s="38" t="s">
        <v>208</v>
      </c>
      <c r="N120" s="38" t="s">
        <v>288</v>
      </c>
      <c r="O120" s="3" t="s">
        <v>290</v>
      </c>
      <c r="P120" s="1" t="s">
        <v>295</v>
      </c>
    </row>
    <row r="121" spans="1:16" ht="69">
      <c r="A121" s="1" t="s">
        <v>14</v>
      </c>
      <c r="B121" s="32" t="s">
        <v>15</v>
      </c>
      <c r="C121" s="38" t="s">
        <v>611</v>
      </c>
      <c r="D121" s="38" t="s">
        <v>139</v>
      </c>
      <c r="E121" s="39" t="s">
        <v>22</v>
      </c>
      <c r="F121" s="38" t="s">
        <v>22</v>
      </c>
      <c r="G121" s="40">
        <v>45450</v>
      </c>
      <c r="H121" s="3">
        <v>46612</v>
      </c>
      <c r="I121" s="5">
        <v>46431</v>
      </c>
      <c r="J121" s="4">
        <v>100000</v>
      </c>
      <c r="K121" s="1">
        <v>0</v>
      </c>
      <c r="L121" s="38" t="s">
        <v>260</v>
      </c>
      <c r="M121" s="1" t="s">
        <v>208</v>
      </c>
      <c r="N121" s="38" t="s">
        <v>289</v>
      </c>
      <c r="O121" s="1" t="s">
        <v>290</v>
      </c>
      <c r="P121" s="1" t="s">
        <v>292</v>
      </c>
    </row>
    <row r="122" spans="1:16" ht="41.4">
      <c r="A122" s="1" t="s">
        <v>14</v>
      </c>
      <c r="B122" s="32" t="s">
        <v>15</v>
      </c>
      <c r="C122" s="1" t="s">
        <v>612</v>
      </c>
      <c r="D122" s="1" t="s">
        <v>140</v>
      </c>
      <c r="E122" s="39" t="s">
        <v>47</v>
      </c>
      <c r="F122" s="1" t="s">
        <v>48</v>
      </c>
      <c r="G122" s="40">
        <v>45536</v>
      </c>
      <c r="H122" s="3">
        <v>46630</v>
      </c>
      <c r="I122" s="5">
        <v>46446</v>
      </c>
      <c r="J122" s="4">
        <v>25250</v>
      </c>
      <c r="K122" s="1">
        <v>0</v>
      </c>
      <c r="L122" s="1" t="s">
        <v>433</v>
      </c>
      <c r="M122" s="17" t="s">
        <v>208</v>
      </c>
      <c r="N122" s="1" t="s">
        <v>287</v>
      </c>
      <c r="O122" s="1" t="s">
        <v>290</v>
      </c>
      <c r="P122" s="38" t="s">
        <v>295</v>
      </c>
    </row>
    <row r="123" spans="1:16" ht="41.4">
      <c r="A123" s="1" t="s">
        <v>14</v>
      </c>
      <c r="B123" s="32" t="s">
        <v>15</v>
      </c>
      <c r="C123" s="1" t="s">
        <v>613</v>
      </c>
      <c r="D123" s="1" t="s">
        <v>342</v>
      </c>
      <c r="E123" s="39" t="s">
        <v>28</v>
      </c>
      <c r="F123" s="1" t="s">
        <v>28</v>
      </c>
      <c r="G123" s="40">
        <v>45183</v>
      </c>
      <c r="H123" s="3">
        <v>46643</v>
      </c>
      <c r="I123" s="5">
        <v>46459</v>
      </c>
      <c r="J123" s="4">
        <v>62518.720000000001</v>
      </c>
      <c r="K123" s="1">
        <v>0</v>
      </c>
      <c r="L123" s="1" t="s">
        <v>434</v>
      </c>
      <c r="M123" s="38" t="s">
        <v>208</v>
      </c>
      <c r="N123" s="1" t="s">
        <v>289</v>
      </c>
      <c r="O123" s="1" t="s">
        <v>290</v>
      </c>
      <c r="P123" s="9" t="s">
        <v>292</v>
      </c>
    </row>
    <row r="124" spans="1:16" ht="41.4">
      <c r="A124" s="1" t="s">
        <v>14</v>
      </c>
      <c r="B124" s="32" t="s">
        <v>15</v>
      </c>
      <c r="C124" s="38" t="s">
        <v>614</v>
      </c>
      <c r="D124" s="38" t="s">
        <v>97</v>
      </c>
      <c r="E124" s="38" t="s">
        <v>28</v>
      </c>
      <c r="F124" s="38" t="s">
        <v>28</v>
      </c>
      <c r="G124" s="40">
        <v>44470</v>
      </c>
      <c r="H124" s="3">
        <v>46661</v>
      </c>
      <c r="I124" s="5">
        <v>46478</v>
      </c>
      <c r="J124" s="4">
        <v>44525</v>
      </c>
      <c r="K124" s="1">
        <v>0</v>
      </c>
      <c r="L124" s="38" t="s">
        <v>435</v>
      </c>
      <c r="M124" s="1" t="s">
        <v>208</v>
      </c>
      <c r="N124" s="38" t="s">
        <v>289</v>
      </c>
      <c r="O124" s="1" t="s">
        <v>290</v>
      </c>
      <c r="P124" s="38" t="s">
        <v>293</v>
      </c>
    </row>
    <row r="125" spans="1:16" ht="41.4">
      <c r="A125" s="1" t="s">
        <v>14</v>
      </c>
      <c r="B125" s="32" t="s">
        <v>15</v>
      </c>
      <c r="C125" s="38" t="s">
        <v>615</v>
      </c>
      <c r="D125" s="38" t="s">
        <v>343</v>
      </c>
      <c r="E125" s="39" t="s">
        <v>37</v>
      </c>
      <c r="F125" s="38" t="s">
        <v>37</v>
      </c>
      <c r="G125" s="40">
        <v>46126</v>
      </c>
      <c r="H125" s="3">
        <v>46674</v>
      </c>
      <c r="I125" s="5">
        <v>46491</v>
      </c>
      <c r="J125" s="4">
        <v>19266.71</v>
      </c>
      <c r="K125" s="1">
        <v>0</v>
      </c>
      <c r="L125" s="38" t="s">
        <v>436</v>
      </c>
      <c r="M125" s="1" t="s">
        <v>208</v>
      </c>
      <c r="N125" s="38" t="s">
        <v>288</v>
      </c>
      <c r="O125" s="1" t="s">
        <v>290</v>
      </c>
      <c r="P125" s="1" t="s">
        <v>295</v>
      </c>
    </row>
    <row r="126" spans="1:16" ht="55.2">
      <c r="A126" s="1" t="s">
        <v>14</v>
      </c>
      <c r="B126" s="32" t="s">
        <v>15</v>
      </c>
      <c r="C126" s="1" t="s">
        <v>616</v>
      </c>
      <c r="D126" s="1" t="s">
        <v>141</v>
      </c>
      <c r="E126" s="39" t="s">
        <v>28</v>
      </c>
      <c r="F126" s="1" t="s">
        <v>28</v>
      </c>
      <c r="G126" s="40">
        <v>45220</v>
      </c>
      <c r="H126" s="3">
        <v>46680</v>
      </c>
      <c r="I126" s="5">
        <v>46497</v>
      </c>
      <c r="J126" s="4">
        <v>121541.02</v>
      </c>
      <c r="K126" s="1">
        <v>0</v>
      </c>
      <c r="L126" s="1" t="s">
        <v>224</v>
      </c>
      <c r="M126" s="1" t="s">
        <v>208</v>
      </c>
      <c r="N126" s="1" t="s">
        <v>289</v>
      </c>
      <c r="O126" s="1" t="s">
        <v>290</v>
      </c>
      <c r="P126" s="1" t="s">
        <v>292</v>
      </c>
    </row>
    <row r="127" spans="1:16" ht="55.2">
      <c r="A127" s="1" t="s">
        <v>14</v>
      </c>
      <c r="B127" s="32" t="s">
        <v>15</v>
      </c>
      <c r="C127" s="38" t="s">
        <v>617</v>
      </c>
      <c r="D127" s="38" t="s">
        <v>142</v>
      </c>
      <c r="E127" s="39" t="s">
        <v>18</v>
      </c>
      <c r="F127" s="38" t="s">
        <v>66</v>
      </c>
      <c r="G127" s="40">
        <v>45586</v>
      </c>
      <c r="H127" s="3">
        <v>46681</v>
      </c>
      <c r="I127" s="5">
        <v>46498</v>
      </c>
      <c r="J127" s="4">
        <v>1200000</v>
      </c>
      <c r="K127" s="1">
        <v>0</v>
      </c>
      <c r="L127" s="38" t="s">
        <v>437</v>
      </c>
      <c r="M127" s="1" t="s">
        <v>208</v>
      </c>
      <c r="N127" s="38" t="s">
        <v>289</v>
      </c>
      <c r="O127" s="1" t="s">
        <v>290</v>
      </c>
      <c r="P127" s="38" t="s">
        <v>294</v>
      </c>
    </row>
    <row r="128" spans="1:16" ht="55.2">
      <c r="A128" s="1" t="s">
        <v>14</v>
      </c>
      <c r="B128" s="32" t="s">
        <v>15</v>
      </c>
      <c r="C128" s="1" t="s">
        <v>618</v>
      </c>
      <c r="D128" s="1" t="s">
        <v>344</v>
      </c>
      <c r="E128" s="39" t="s">
        <v>47</v>
      </c>
      <c r="F128" s="1" t="s">
        <v>48</v>
      </c>
      <c r="G128" s="40">
        <v>45963</v>
      </c>
      <c r="H128" s="3">
        <v>46692</v>
      </c>
      <c r="I128" s="5">
        <v>46508</v>
      </c>
      <c r="J128" s="4">
        <v>100000</v>
      </c>
      <c r="K128" s="1">
        <v>0</v>
      </c>
      <c r="L128" s="1" t="s">
        <v>438</v>
      </c>
      <c r="M128" s="1" t="s">
        <v>208</v>
      </c>
      <c r="N128" s="1" t="s">
        <v>289</v>
      </c>
      <c r="O128" s="1" t="s">
        <v>290</v>
      </c>
      <c r="P128" s="1" t="s">
        <v>294</v>
      </c>
    </row>
    <row r="129" spans="1:16" ht="41.4">
      <c r="A129" s="1" t="s">
        <v>14</v>
      </c>
      <c r="B129" s="32" t="s">
        <v>15</v>
      </c>
      <c r="C129" s="38" t="s">
        <v>619</v>
      </c>
      <c r="D129" s="38" t="s">
        <v>143</v>
      </c>
      <c r="E129" s="38" t="s">
        <v>18</v>
      </c>
      <c r="F129" s="1" t="s">
        <v>19</v>
      </c>
      <c r="G129" s="40">
        <v>41913</v>
      </c>
      <c r="H129" s="3">
        <v>46717</v>
      </c>
      <c r="I129" s="5">
        <v>46533</v>
      </c>
      <c r="J129" s="4">
        <v>31755</v>
      </c>
      <c r="K129" s="1">
        <v>0</v>
      </c>
      <c r="L129" s="38" t="s">
        <v>439</v>
      </c>
      <c r="M129" s="1" t="s">
        <v>208</v>
      </c>
      <c r="N129" s="38" t="s">
        <v>288</v>
      </c>
      <c r="O129" s="1" t="s">
        <v>290</v>
      </c>
      <c r="P129" s="1" t="s">
        <v>297</v>
      </c>
    </row>
    <row r="130" spans="1:16" ht="41.4">
      <c r="A130" s="1" t="s">
        <v>14</v>
      </c>
      <c r="B130" s="32" t="s">
        <v>15</v>
      </c>
      <c r="C130" s="38" t="s">
        <v>620</v>
      </c>
      <c r="D130" s="1" t="s">
        <v>144</v>
      </c>
      <c r="E130" s="38" t="s">
        <v>24</v>
      </c>
      <c r="F130" s="1" t="s">
        <v>58</v>
      </c>
      <c r="G130" s="40">
        <v>45260</v>
      </c>
      <c r="H130" s="3">
        <v>46721</v>
      </c>
      <c r="I130" s="5">
        <v>46537</v>
      </c>
      <c r="J130" s="4">
        <v>700000</v>
      </c>
      <c r="K130" s="1">
        <v>0</v>
      </c>
      <c r="L130" s="1" t="s">
        <v>440</v>
      </c>
      <c r="M130" s="38" t="s">
        <v>208</v>
      </c>
      <c r="N130" s="38" t="s">
        <v>287</v>
      </c>
      <c r="O130" s="3" t="s">
        <v>290</v>
      </c>
      <c r="P130" s="9" t="s">
        <v>297</v>
      </c>
    </row>
    <row r="131" spans="1:16" ht="41.4">
      <c r="A131" s="1" t="s">
        <v>14</v>
      </c>
      <c r="B131" s="32" t="s">
        <v>15</v>
      </c>
      <c r="C131" s="1" t="s">
        <v>621</v>
      </c>
      <c r="D131" s="1" t="s">
        <v>145</v>
      </c>
      <c r="E131" s="39" t="s">
        <v>20</v>
      </c>
      <c r="F131" s="1" t="s">
        <v>21</v>
      </c>
      <c r="G131" s="40">
        <v>45627</v>
      </c>
      <c r="H131" s="3">
        <v>46722</v>
      </c>
      <c r="I131" s="5">
        <v>46539</v>
      </c>
      <c r="J131" s="4">
        <v>14361</v>
      </c>
      <c r="K131" s="1">
        <v>0</v>
      </c>
      <c r="L131" s="1" t="s">
        <v>441</v>
      </c>
      <c r="M131" s="38" t="s">
        <v>208</v>
      </c>
      <c r="N131" s="1" t="s">
        <v>287</v>
      </c>
      <c r="O131" s="3" t="s">
        <v>290</v>
      </c>
      <c r="P131" s="9" t="s">
        <v>295</v>
      </c>
    </row>
    <row r="132" spans="1:16" ht="41.4">
      <c r="A132" s="1" t="s">
        <v>14</v>
      </c>
      <c r="B132" s="32" t="s">
        <v>15</v>
      </c>
      <c r="C132" s="38" t="s">
        <v>622</v>
      </c>
      <c r="D132" s="38" t="s">
        <v>146</v>
      </c>
      <c r="E132" s="39" t="s">
        <v>92</v>
      </c>
      <c r="F132" s="38" t="s">
        <v>130</v>
      </c>
      <c r="G132" s="40">
        <v>40330</v>
      </c>
      <c r="H132" s="3">
        <v>46752</v>
      </c>
      <c r="I132" s="5">
        <v>46568</v>
      </c>
      <c r="J132" s="4">
        <v>55688762</v>
      </c>
      <c r="K132" s="1">
        <v>0</v>
      </c>
      <c r="L132" s="38" t="s">
        <v>261</v>
      </c>
      <c r="M132" s="1">
        <v>1113491</v>
      </c>
      <c r="N132" s="38" t="s">
        <v>289</v>
      </c>
      <c r="O132" s="1" t="s">
        <v>291</v>
      </c>
      <c r="P132" s="38" t="s">
        <v>297</v>
      </c>
    </row>
    <row r="133" spans="1:16" ht="55.2">
      <c r="A133" s="1" t="s">
        <v>14</v>
      </c>
      <c r="B133" s="32" t="s">
        <v>15</v>
      </c>
      <c r="C133" s="17" t="s">
        <v>623</v>
      </c>
      <c r="D133" s="17" t="s">
        <v>147</v>
      </c>
      <c r="E133" s="38" t="s">
        <v>40</v>
      </c>
      <c r="F133" s="1" t="s">
        <v>40</v>
      </c>
      <c r="G133" s="40">
        <v>45658</v>
      </c>
      <c r="H133" s="3">
        <v>46752</v>
      </c>
      <c r="I133" s="21">
        <v>46568</v>
      </c>
      <c r="J133" s="4">
        <v>63001.8</v>
      </c>
      <c r="K133" s="1">
        <v>0</v>
      </c>
      <c r="L133" s="17" t="s">
        <v>442</v>
      </c>
      <c r="M133" s="1" t="s">
        <v>208</v>
      </c>
      <c r="N133" s="17" t="s">
        <v>286</v>
      </c>
      <c r="O133" s="1" t="s">
        <v>290</v>
      </c>
      <c r="P133" s="17" t="s">
        <v>292</v>
      </c>
    </row>
    <row r="134" spans="1:16" ht="69">
      <c r="A134" s="1" t="s">
        <v>14</v>
      </c>
      <c r="B134" s="32" t="s">
        <v>15</v>
      </c>
      <c r="C134" s="16" t="s">
        <v>624</v>
      </c>
      <c r="D134" s="1" t="s">
        <v>148</v>
      </c>
      <c r="E134" s="39" t="s">
        <v>40</v>
      </c>
      <c r="F134" s="38" t="s">
        <v>40</v>
      </c>
      <c r="G134" s="40">
        <v>45658</v>
      </c>
      <c r="H134" s="3">
        <v>46752</v>
      </c>
      <c r="I134" s="5">
        <v>46568</v>
      </c>
      <c r="J134" s="4">
        <v>338052.75</v>
      </c>
      <c r="K134" s="1">
        <v>0</v>
      </c>
      <c r="L134" s="1" t="s">
        <v>443</v>
      </c>
      <c r="M134" s="1" t="s">
        <v>208</v>
      </c>
      <c r="N134" s="38" t="s">
        <v>289</v>
      </c>
      <c r="O134" s="1" t="s">
        <v>290</v>
      </c>
      <c r="P134" s="1" t="s">
        <v>292</v>
      </c>
    </row>
    <row r="135" spans="1:16" ht="41.4">
      <c r="A135" s="1" t="s">
        <v>14</v>
      </c>
      <c r="B135" s="32" t="s">
        <v>15</v>
      </c>
      <c r="C135" s="17" t="s">
        <v>625</v>
      </c>
      <c r="D135" s="17" t="s">
        <v>149</v>
      </c>
      <c r="E135" s="39" t="s">
        <v>68</v>
      </c>
      <c r="F135" s="17" t="s">
        <v>150</v>
      </c>
      <c r="G135" s="40">
        <v>44592</v>
      </c>
      <c r="H135" s="3">
        <v>46752</v>
      </c>
      <c r="I135" s="21">
        <v>46568</v>
      </c>
      <c r="J135" s="4">
        <v>75000</v>
      </c>
      <c r="K135" s="1">
        <v>0</v>
      </c>
      <c r="L135" s="1" t="s">
        <v>262</v>
      </c>
      <c r="M135" s="1" t="s">
        <v>208</v>
      </c>
      <c r="N135" s="17" t="s">
        <v>287</v>
      </c>
      <c r="O135" s="1" t="s">
        <v>290</v>
      </c>
      <c r="P135" s="17" t="s">
        <v>297</v>
      </c>
    </row>
    <row r="136" spans="1:16" ht="69">
      <c r="A136" s="1" t="s">
        <v>14</v>
      </c>
      <c r="B136" s="32" t="s">
        <v>15</v>
      </c>
      <c r="C136" s="44" t="s">
        <v>626</v>
      </c>
      <c r="D136" s="29" t="s">
        <v>114</v>
      </c>
      <c r="E136" s="38" t="s">
        <v>24</v>
      </c>
      <c r="F136" s="1" t="s">
        <v>25</v>
      </c>
      <c r="G136" s="40">
        <v>45351</v>
      </c>
      <c r="H136" s="3">
        <v>46752</v>
      </c>
      <c r="I136" s="21">
        <v>46568</v>
      </c>
      <c r="J136" s="4">
        <v>800000</v>
      </c>
      <c r="K136" s="1">
        <v>0</v>
      </c>
      <c r="L136" s="30" t="s">
        <v>444</v>
      </c>
      <c r="M136" s="1" t="s">
        <v>208</v>
      </c>
      <c r="N136" s="38" t="s">
        <v>286</v>
      </c>
      <c r="O136" s="1" t="s">
        <v>290</v>
      </c>
      <c r="P136" s="44" t="s">
        <v>297</v>
      </c>
    </row>
    <row r="137" spans="1:16" ht="41.4">
      <c r="A137" s="1" t="s">
        <v>14</v>
      </c>
      <c r="B137" s="32" t="s">
        <v>15</v>
      </c>
      <c r="C137" s="1" t="s">
        <v>627</v>
      </c>
      <c r="D137" s="1" t="s">
        <v>345</v>
      </c>
      <c r="E137" s="38" t="s">
        <v>68</v>
      </c>
      <c r="F137" s="38" t="s">
        <v>78</v>
      </c>
      <c r="G137" s="40">
        <v>46076</v>
      </c>
      <c r="H137" s="3">
        <v>46752</v>
      </c>
      <c r="I137" s="5">
        <v>46568</v>
      </c>
      <c r="J137" s="4">
        <v>17742</v>
      </c>
      <c r="K137" s="1">
        <v>0</v>
      </c>
      <c r="L137" s="1" t="s">
        <v>445</v>
      </c>
      <c r="M137" s="1" t="s">
        <v>208</v>
      </c>
      <c r="N137" s="38" t="s">
        <v>287</v>
      </c>
      <c r="O137" s="1" t="s">
        <v>290</v>
      </c>
      <c r="P137" s="1" t="s">
        <v>295</v>
      </c>
    </row>
    <row r="138" spans="1:16" ht="41.4">
      <c r="A138" s="1" t="s">
        <v>14</v>
      </c>
      <c r="B138" s="32" t="s">
        <v>15</v>
      </c>
      <c r="C138" s="38" t="s">
        <v>628</v>
      </c>
      <c r="D138" s="1" t="s">
        <v>77</v>
      </c>
      <c r="E138" s="38" t="s">
        <v>68</v>
      </c>
      <c r="F138" s="1" t="s">
        <v>78</v>
      </c>
      <c r="G138" s="40">
        <v>45323</v>
      </c>
      <c r="H138" s="3">
        <v>46752</v>
      </c>
      <c r="I138" s="5">
        <v>46568</v>
      </c>
      <c r="J138" s="4">
        <v>20000</v>
      </c>
      <c r="K138" s="1">
        <v>0</v>
      </c>
      <c r="L138" s="1" t="s">
        <v>232</v>
      </c>
      <c r="M138" s="1" t="s">
        <v>208</v>
      </c>
      <c r="N138" s="38" t="s">
        <v>288</v>
      </c>
      <c r="O138" s="1" t="s">
        <v>290</v>
      </c>
      <c r="P138" s="1" t="s">
        <v>295</v>
      </c>
    </row>
    <row r="139" spans="1:16" ht="41.4">
      <c r="A139" s="1" t="s">
        <v>14</v>
      </c>
      <c r="B139" s="32" t="s">
        <v>15</v>
      </c>
      <c r="C139" s="1" t="s">
        <v>629</v>
      </c>
      <c r="D139" s="1" t="s">
        <v>346</v>
      </c>
      <c r="E139" s="38" t="s">
        <v>92</v>
      </c>
      <c r="F139" s="1" t="s">
        <v>92</v>
      </c>
      <c r="G139" s="43">
        <v>46143</v>
      </c>
      <c r="H139" s="12">
        <v>46751</v>
      </c>
      <c r="I139" s="5">
        <v>46568</v>
      </c>
      <c r="J139" s="25">
        <v>23964</v>
      </c>
      <c r="K139" s="1">
        <v>0</v>
      </c>
      <c r="L139" s="1" t="s">
        <v>446</v>
      </c>
      <c r="M139" s="1" t="s">
        <v>208</v>
      </c>
      <c r="N139" s="38" t="s">
        <v>289</v>
      </c>
      <c r="O139" s="1" t="s">
        <v>290</v>
      </c>
      <c r="P139" s="1" t="s">
        <v>295</v>
      </c>
    </row>
    <row r="140" spans="1:16" ht="55.2">
      <c r="A140" s="1" t="s">
        <v>14</v>
      </c>
      <c r="B140" s="32" t="s">
        <v>15</v>
      </c>
      <c r="C140" s="1" t="s">
        <v>630</v>
      </c>
      <c r="D140" s="38" t="s">
        <v>151</v>
      </c>
      <c r="E140" s="38" t="s">
        <v>40</v>
      </c>
      <c r="F140" s="9" t="s">
        <v>63</v>
      </c>
      <c r="G140" s="40">
        <v>45292</v>
      </c>
      <c r="H140" s="3">
        <v>46752</v>
      </c>
      <c r="I140" s="13">
        <v>46568</v>
      </c>
      <c r="J140" s="4">
        <v>1836000</v>
      </c>
      <c r="K140" s="1">
        <v>0</v>
      </c>
      <c r="L140" s="9" t="s">
        <v>447</v>
      </c>
      <c r="M140" s="9" t="s">
        <v>208</v>
      </c>
      <c r="N140" s="42" t="s">
        <v>286</v>
      </c>
      <c r="O140" s="9" t="s">
        <v>290</v>
      </c>
      <c r="P140" s="9" t="s">
        <v>292</v>
      </c>
    </row>
    <row r="141" spans="1:16" ht="41.4">
      <c r="A141" s="1" t="s">
        <v>14</v>
      </c>
      <c r="B141" s="32" t="s">
        <v>15</v>
      </c>
      <c r="C141" s="38" t="s">
        <v>631</v>
      </c>
      <c r="D141" s="38" t="s">
        <v>152</v>
      </c>
      <c r="E141" s="38" t="s">
        <v>20</v>
      </c>
      <c r="F141" s="16" t="s">
        <v>21</v>
      </c>
      <c r="G141" s="40">
        <v>45658</v>
      </c>
      <c r="H141" s="3">
        <v>46753</v>
      </c>
      <c r="I141" s="5">
        <v>46569</v>
      </c>
      <c r="J141" s="4">
        <v>99000</v>
      </c>
      <c r="K141" s="1">
        <v>0</v>
      </c>
      <c r="L141" s="41" t="s">
        <v>263</v>
      </c>
      <c r="M141" s="1" t="s">
        <v>208</v>
      </c>
      <c r="N141" s="38" t="s">
        <v>288</v>
      </c>
      <c r="O141" s="1" t="s">
        <v>290</v>
      </c>
      <c r="P141" s="1" t="s">
        <v>297</v>
      </c>
    </row>
    <row r="142" spans="1:16" ht="41.4">
      <c r="A142" s="1" t="s">
        <v>14</v>
      </c>
      <c r="B142" s="32" t="s">
        <v>15</v>
      </c>
      <c r="C142" s="1" t="s">
        <v>632</v>
      </c>
      <c r="D142" s="1" t="s">
        <v>153</v>
      </c>
      <c r="E142" s="38" t="s">
        <v>49</v>
      </c>
      <c r="F142" s="38" t="s">
        <v>154</v>
      </c>
      <c r="G142" s="40">
        <v>44951</v>
      </c>
      <c r="H142" s="3">
        <v>46777</v>
      </c>
      <c r="I142" s="5">
        <v>46593</v>
      </c>
      <c r="J142" s="4">
        <v>28277.45</v>
      </c>
      <c r="K142" s="1">
        <v>0</v>
      </c>
      <c r="L142" s="1" t="s">
        <v>448</v>
      </c>
      <c r="M142" s="1" t="s">
        <v>208</v>
      </c>
      <c r="N142" s="1" t="s">
        <v>287</v>
      </c>
      <c r="O142" s="1" t="s">
        <v>290</v>
      </c>
      <c r="P142" s="1" t="s">
        <v>295</v>
      </c>
    </row>
    <row r="143" spans="1:16" ht="41.4">
      <c r="A143" s="1" t="s">
        <v>14</v>
      </c>
      <c r="B143" s="32" t="s">
        <v>15</v>
      </c>
      <c r="C143" s="1" t="s">
        <v>633</v>
      </c>
      <c r="D143" s="1" t="s">
        <v>155</v>
      </c>
      <c r="E143" s="38" t="s">
        <v>37</v>
      </c>
      <c r="F143" s="1" t="s">
        <v>42</v>
      </c>
      <c r="G143" s="40">
        <v>42046</v>
      </c>
      <c r="H143" s="3">
        <v>46793</v>
      </c>
      <c r="I143" s="5">
        <v>46609</v>
      </c>
      <c r="J143" s="4">
        <v>126430.38</v>
      </c>
      <c r="K143" s="1">
        <v>0</v>
      </c>
      <c r="L143" s="1" t="s">
        <v>449</v>
      </c>
      <c r="M143" s="1" t="s">
        <v>208</v>
      </c>
      <c r="N143" s="38" t="s">
        <v>286</v>
      </c>
      <c r="O143" s="1" t="s">
        <v>290</v>
      </c>
      <c r="P143" s="9" t="s">
        <v>295</v>
      </c>
    </row>
    <row r="144" spans="1:16" ht="41.4">
      <c r="A144" s="1" t="s">
        <v>14</v>
      </c>
      <c r="B144" s="32" t="s">
        <v>15</v>
      </c>
      <c r="C144" s="1" t="s">
        <v>634</v>
      </c>
      <c r="D144" s="9" t="s">
        <v>347</v>
      </c>
      <c r="E144" s="42" t="s">
        <v>18</v>
      </c>
      <c r="F144" s="9" t="s">
        <v>18</v>
      </c>
      <c r="G144" s="40">
        <v>46072</v>
      </c>
      <c r="H144" s="3">
        <v>46801</v>
      </c>
      <c r="I144" s="13">
        <v>46617</v>
      </c>
      <c r="J144" s="4">
        <v>13440</v>
      </c>
      <c r="K144" s="1">
        <v>0</v>
      </c>
      <c r="L144" s="9" t="s">
        <v>450</v>
      </c>
      <c r="M144" s="1" t="s">
        <v>208</v>
      </c>
      <c r="N144" s="42" t="s">
        <v>288</v>
      </c>
      <c r="O144" s="9" t="s">
        <v>290</v>
      </c>
      <c r="P144" s="9" t="s">
        <v>295</v>
      </c>
    </row>
    <row r="145" spans="1:17" ht="41.4">
      <c r="A145" s="1" t="s">
        <v>14</v>
      </c>
      <c r="B145" s="32" t="s">
        <v>15</v>
      </c>
      <c r="C145" s="1" t="s">
        <v>635</v>
      </c>
      <c r="D145" s="1" t="s">
        <v>636</v>
      </c>
      <c r="E145" s="38" t="s">
        <v>30</v>
      </c>
      <c r="F145" s="1" t="s">
        <v>33</v>
      </c>
      <c r="G145" s="40">
        <v>44977</v>
      </c>
      <c r="H145" s="3">
        <v>46803</v>
      </c>
      <c r="I145" s="13">
        <v>46619</v>
      </c>
      <c r="J145" s="4">
        <v>101776</v>
      </c>
      <c r="K145" s="1">
        <v>0</v>
      </c>
      <c r="L145" s="9" t="s">
        <v>220</v>
      </c>
      <c r="M145" s="9" t="s">
        <v>208</v>
      </c>
      <c r="N145" s="42" t="s">
        <v>289</v>
      </c>
      <c r="O145" s="9" t="s">
        <v>290</v>
      </c>
      <c r="P145" s="9" t="s">
        <v>295</v>
      </c>
    </row>
    <row r="146" spans="1:17" ht="41.4">
      <c r="A146" s="1" t="s">
        <v>14</v>
      </c>
      <c r="B146" s="32" t="s">
        <v>15</v>
      </c>
      <c r="C146" s="1" t="s">
        <v>637</v>
      </c>
      <c r="D146" s="1" t="s">
        <v>156</v>
      </c>
      <c r="E146" s="38" t="s">
        <v>24</v>
      </c>
      <c r="F146" s="38" t="s">
        <v>25</v>
      </c>
      <c r="G146" s="40">
        <v>45712</v>
      </c>
      <c r="H146" s="3">
        <v>46807</v>
      </c>
      <c r="I146" s="5">
        <v>46623</v>
      </c>
      <c r="J146" s="4">
        <v>46000</v>
      </c>
      <c r="K146" s="1">
        <v>0</v>
      </c>
      <c r="L146" s="1" t="s">
        <v>264</v>
      </c>
      <c r="M146" s="38" t="s">
        <v>208</v>
      </c>
      <c r="N146" s="38" t="s">
        <v>286</v>
      </c>
      <c r="O146" s="3" t="s">
        <v>290</v>
      </c>
      <c r="P146" s="1" t="s">
        <v>295</v>
      </c>
      <c r="Q146" s="28"/>
    </row>
    <row r="147" spans="1:17" ht="41.4">
      <c r="A147" s="1" t="s">
        <v>14</v>
      </c>
      <c r="B147" s="32" t="s">
        <v>15</v>
      </c>
      <c r="C147" s="1" t="s">
        <v>638</v>
      </c>
      <c r="D147" s="1" t="s">
        <v>157</v>
      </c>
      <c r="E147" s="39" t="s">
        <v>24</v>
      </c>
      <c r="F147" s="1" t="s">
        <v>58</v>
      </c>
      <c r="G147" s="40">
        <v>45738</v>
      </c>
      <c r="H147" s="3">
        <v>46833</v>
      </c>
      <c r="I147" s="5">
        <v>46651</v>
      </c>
      <c r="J147" s="4">
        <f>70000*1.2</f>
        <v>84000</v>
      </c>
      <c r="K147" s="1">
        <v>0</v>
      </c>
      <c r="L147" s="1" t="s">
        <v>451</v>
      </c>
      <c r="M147" s="38" t="s">
        <v>208</v>
      </c>
      <c r="N147" s="38" t="s">
        <v>289</v>
      </c>
      <c r="O147" s="3" t="s">
        <v>290</v>
      </c>
      <c r="P147" s="1" t="s">
        <v>295</v>
      </c>
      <c r="Q147" s="28"/>
    </row>
    <row r="148" spans="1:17" s="28" customFormat="1" ht="82.8">
      <c r="A148" s="1" t="s">
        <v>14</v>
      </c>
      <c r="B148" s="32" t="s">
        <v>15</v>
      </c>
      <c r="C148" s="1" t="s">
        <v>639</v>
      </c>
      <c r="D148" s="1" t="s">
        <v>168</v>
      </c>
      <c r="E148" s="38" t="s">
        <v>18</v>
      </c>
      <c r="F148" s="1" t="s">
        <v>26</v>
      </c>
      <c r="G148" s="52">
        <v>45744</v>
      </c>
      <c r="H148" s="52">
        <v>46840</v>
      </c>
      <c r="I148" s="5">
        <v>46658</v>
      </c>
      <c r="J148" s="51">
        <v>21000</v>
      </c>
      <c r="K148" s="1">
        <v>0</v>
      </c>
      <c r="L148" s="1" t="s">
        <v>269</v>
      </c>
      <c r="M148" s="38" t="s">
        <v>208</v>
      </c>
      <c r="N148" s="1" t="s">
        <v>289</v>
      </c>
      <c r="O148" s="3" t="s">
        <v>290</v>
      </c>
      <c r="P148" s="1" t="s">
        <v>292</v>
      </c>
    </row>
    <row r="149" spans="1:17" ht="41.4">
      <c r="A149" s="1" t="s">
        <v>14</v>
      </c>
      <c r="B149" s="32" t="s">
        <v>15</v>
      </c>
      <c r="C149" s="49" t="s">
        <v>640</v>
      </c>
      <c r="D149" s="38" t="s">
        <v>158</v>
      </c>
      <c r="E149" s="38" t="s">
        <v>159</v>
      </c>
      <c r="F149" s="38" t="s">
        <v>160</v>
      </c>
      <c r="G149" s="40">
        <v>45748</v>
      </c>
      <c r="H149" s="3">
        <v>46843</v>
      </c>
      <c r="I149" s="5">
        <v>46660</v>
      </c>
      <c r="J149" s="4">
        <f>43519.58*1.2</f>
        <v>52223.495999999999</v>
      </c>
      <c r="K149" s="1">
        <v>0</v>
      </c>
      <c r="L149" s="1" t="s">
        <v>452</v>
      </c>
      <c r="M149" s="38" t="s">
        <v>208</v>
      </c>
      <c r="N149" s="38" t="s">
        <v>289</v>
      </c>
      <c r="O149" s="1" t="s">
        <v>290</v>
      </c>
      <c r="P149" s="38" t="s">
        <v>297</v>
      </c>
    </row>
    <row r="150" spans="1:17" ht="41.4">
      <c r="A150" s="1" t="s">
        <v>14</v>
      </c>
      <c r="B150" s="32" t="s">
        <v>15</v>
      </c>
      <c r="C150" s="11" t="s">
        <v>641</v>
      </c>
      <c r="D150" s="11" t="s">
        <v>161</v>
      </c>
      <c r="E150" s="39" t="s">
        <v>159</v>
      </c>
      <c r="F150" s="39" t="s">
        <v>160</v>
      </c>
      <c r="G150" s="40">
        <v>45748</v>
      </c>
      <c r="H150" s="3">
        <v>46843</v>
      </c>
      <c r="I150" s="22">
        <v>46660</v>
      </c>
      <c r="J150" s="4">
        <f>307080.86*1.2</f>
        <v>368497.03199999995</v>
      </c>
      <c r="K150" s="1">
        <v>0</v>
      </c>
      <c r="L150" s="11" t="s">
        <v>265</v>
      </c>
      <c r="M150" s="11" t="s">
        <v>208</v>
      </c>
      <c r="N150" s="39" t="s">
        <v>289</v>
      </c>
      <c r="O150" s="11" t="s">
        <v>290</v>
      </c>
      <c r="P150" s="11" t="s">
        <v>297</v>
      </c>
    </row>
    <row r="151" spans="1:17" ht="41.4">
      <c r="A151" s="1" t="s">
        <v>14</v>
      </c>
      <c r="B151" s="32" t="s">
        <v>15</v>
      </c>
      <c r="C151" s="38" t="s">
        <v>642</v>
      </c>
      <c r="D151" s="38" t="s">
        <v>162</v>
      </c>
      <c r="E151" s="39" t="s">
        <v>159</v>
      </c>
      <c r="F151" s="38" t="s">
        <v>160</v>
      </c>
      <c r="G151" s="40">
        <v>45748</v>
      </c>
      <c r="H151" s="3">
        <v>46843</v>
      </c>
      <c r="I151" s="5">
        <v>46660</v>
      </c>
      <c r="J151" s="4">
        <f>230778.02*1.2</f>
        <v>276933.62399999995</v>
      </c>
      <c r="K151" s="1">
        <v>0</v>
      </c>
      <c r="L151" s="38" t="s">
        <v>265</v>
      </c>
      <c r="M151" s="1" t="s">
        <v>208</v>
      </c>
      <c r="N151" s="1" t="s">
        <v>289</v>
      </c>
      <c r="O151" s="1" t="s">
        <v>290</v>
      </c>
      <c r="P151" s="38" t="s">
        <v>297</v>
      </c>
    </row>
    <row r="152" spans="1:17" ht="41.4">
      <c r="A152" s="1" t="s">
        <v>14</v>
      </c>
      <c r="B152" s="32" t="s">
        <v>15</v>
      </c>
      <c r="C152" s="11" t="s">
        <v>643</v>
      </c>
      <c r="D152" s="11" t="s">
        <v>163</v>
      </c>
      <c r="E152" s="38" t="s">
        <v>159</v>
      </c>
      <c r="F152" s="1" t="s">
        <v>160</v>
      </c>
      <c r="G152" s="40">
        <v>45748</v>
      </c>
      <c r="H152" s="3">
        <v>46843</v>
      </c>
      <c r="I152" s="5">
        <v>46660</v>
      </c>
      <c r="J152" s="4">
        <f>58406.81*1.2</f>
        <v>70088.171999999991</v>
      </c>
      <c r="K152" s="1">
        <v>0</v>
      </c>
      <c r="L152" s="11" t="s">
        <v>452</v>
      </c>
      <c r="M152" s="11" t="s">
        <v>208</v>
      </c>
      <c r="N152" s="39" t="s">
        <v>289</v>
      </c>
      <c r="O152" s="11" t="s">
        <v>290</v>
      </c>
      <c r="P152" s="38" t="s">
        <v>297</v>
      </c>
    </row>
    <row r="153" spans="1:17" ht="41.4">
      <c r="A153" s="1" t="s">
        <v>14</v>
      </c>
      <c r="B153" s="32" t="s">
        <v>15</v>
      </c>
      <c r="C153" s="11" t="s">
        <v>644</v>
      </c>
      <c r="D153" s="1" t="s">
        <v>164</v>
      </c>
      <c r="E153" s="39" t="s">
        <v>159</v>
      </c>
      <c r="F153" s="38" t="s">
        <v>160</v>
      </c>
      <c r="G153" s="40">
        <v>45748</v>
      </c>
      <c r="H153" s="3">
        <v>46843</v>
      </c>
      <c r="I153" s="22">
        <v>46660</v>
      </c>
      <c r="J153" s="4">
        <f>1802.95*1.2</f>
        <v>2163.54</v>
      </c>
      <c r="K153" s="1">
        <v>0</v>
      </c>
      <c r="L153" s="11" t="s">
        <v>266</v>
      </c>
      <c r="M153" s="1" t="s">
        <v>208</v>
      </c>
      <c r="N153" s="38" t="s">
        <v>289</v>
      </c>
      <c r="O153" s="1" t="s">
        <v>290</v>
      </c>
      <c r="P153" s="1" t="s">
        <v>297</v>
      </c>
    </row>
    <row r="154" spans="1:17" ht="41.4">
      <c r="A154" s="1" t="s">
        <v>14</v>
      </c>
      <c r="B154" s="32" t="s">
        <v>15</v>
      </c>
      <c r="C154" s="39" t="s">
        <v>645</v>
      </c>
      <c r="D154" s="38" t="s">
        <v>165</v>
      </c>
      <c r="E154" s="38" t="s">
        <v>159</v>
      </c>
      <c r="F154" s="1" t="s">
        <v>160</v>
      </c>
      <c r="G154" s="40">
        <v>45748</v>
      </c>
      <c r="H154" s="3">
        <v>46843</v>
      </c>
      <c r="I154" s="22">
        <v>46660</v>
      </c>
      <c r="J154" s="4">
        <f>19469.72*1.2</f>
        <v>23363.664000000001</v>
      </c>
      <c r="K154" s="1">
        <v>0</v>
      </c>
      <c r="L154" s="39" t="s">
        <v>265</v>
      </c>
      <c r="M154" s="1" t="s">
        <v>208</v>
      </c>
      <c r="N154" s="39" t="s">
        <v>289</v>
      </c>
      <c r="O154" s="1" t="s">
        <v>290</v>
      </c>
      <c r="P154" s="1" t="s">
        <v>297</v>
      </c>
    </row>
    <row r="155" spans="1:17" ht="41.4">
      <c r="A155" s="1" t="s">
        <v>14</v>
      </c>
      <c r="B155" s="32" t="s">
        <v>15</v>
      </c>
      <c r="C155" s="38" t="s">
        <v>646</v>
      </c>
      <c r="D155" s="38" t="s">
        <v>166</v>
      </c>
      <c r="E155" s="38" t="s">
        <v>159</v>
      </c>
      <c r="F155" s="24" t="s">
        <v>160</v>
      </c>
      <c r="G155" s="40">
        <v>45748</v>
      </c>
      <c r="H155" s="3">
        <v>46843</v>
      </c>
      <c r="I155" s="13">
        <v>46660</v>
      </c>
      <c r="J155" s="4">
        <f>6608*1.2</f>
        <v>7929.5999999999995</v>
      </c>
      <c r="K155" s="1">
        <v>0</v>
      </c>
      <c r="L155" s="38" t="s">
        <v>267</v>
      </c>
      <c r="M155" s="38" t="s">
        <v>208</v>
      </c>
      <c r="N155" s="1" t="s">
        <v>286</v>
      </c>
      <c r="O155" s="3" t="s">
        <v>290</v>
      </c>
      <c r="P155" s="42" t="s">
        <v>297</v>
      </c>
    </row>
    <row r="156" spans="1:17" ht="41.4">
      <c r="A156" s="1" t="s">
        <v>14</v>
      </c>
      <c r="B156" s="32" t="s">
        <v>15</v>
      </c>
      <c r="C156" s="39" t="s">
        <v>647</v>
      </c>
      <c r="D156" s="38" t="s">
        <v>167</v>
      </c>
      <c r="E156" s="39" t="s">
        <v>159</v>
      </c>
      <c r="F156" s="38" t="s">
        <v>160</v>
      </c>
      <c r="G156" s="40">
        <v>45748</v>
      </c>
      <c r="H156" s="3">
        <v>46843</v>
      </c>
      <c r="I156" s="5">
        <v>46660</v>
      </c>
      <c r="J156" s="4">
        <f>26432*1.2</f>
        <v>31718.399999999998</v>
      </c>
      <c r="K156" s="1">
        <v>0</v>
      </c>
      <c r="L156" s="39" t="s">
        <v>268</v>
      </c>
      <c r="M156" s="38" t="s">
        <v>208</v>
      </c>
      <c r="N156" s="39" t="s">
        <v>289</v>
      </c>
      <c r="O156" s="3" t="s">
        <v>290</v>
      </c>
      <c r="P156" s="38" t="s">
        <v>297</v>
      </c>
    </row>
    <row r="157" spans="1:17" ht="41.4">
      <c r="A157" s="1" t="s">
        <v>14</v>
      </c>
      <c r="B157" s="32" t="s">
        <v>15</v>
      </c>
      <c r="C157" s="39" t="s">
        <v>648</v>
      </c>
      <c r="D157" s="38" t="s">
        <v>348</v>
      </c>
      <c r="E157" s="38" t="s">
        <v>170</v>
      </c>
      <c r="F157" s="38" t="s">
        <v>170</v>
      </c>
      <c r="G157" s="54">
        <v>46113</v>
      </c>
      <c r="H157" s="55">
        <v>46843</v>
      </c>
      <c r="I157" s="5">
        <v>46660</v>
      </c>
      <c r="J157" s="53">
        <v>7932.38</v>
      </c>
      <c r="K157" s="1">
        <v>0</v>
      </c>
      <c r="L157" s="39" t="s">
        <v>453</v>
      </c>
      <c r="M157" s="38" t="s">
        <v>208</v>
      </c>
      <c r="N157" s="38" t="s">
        <v>286</v>
      </c>
      <c r="O157" s="3" t="s">
        <v>290</v>
      </c>
      <c r="P157" s="38" t="s">
        <v>295</v>
      </c>
    </row>
    <row r="158" spans="1:17" ht="41.4">
      <c r="A158" s="1" t="s">
        <v>14</v>
      </c>
      <c r="B158" s="32" t="s">
        <v>15</v>
      </c>
      <c r="C158" s="39" t="s">
        <v>649</v>
      </c>
      <c r="D158" s="38" t="s">
        <v>349</v>
      </c>
      <c r="E158" s="39" t="s">
        <v>170</v>
      </c>
      <c r="F158" s="38" t="s">
        <v>170</v>
      </c>
      <c r="G158" s="54">
        <v>46113</v>
      </c>
      <c r="H158" s="55">
        <v>46843</v>
      </c>
      <c r="I158" s="5">
        <v>46660</v>
      </c>
      <c r="J158" s="56">
        <v>10698.48</v>
      </c>
      <c r="K158" s="1">
        <v>0</v>
      </c>
      <c r="L158" s="39" t="s">
        <v>454</v>
      </c>
      <c r="M158" s="1" t="s">
        <v>208</v>
      </c>
      <c r="N158" s="39" t="s">
        <v>288</v>
      </c>
      <c r="O158" s="38" t="s">
        <v>290</v>
      </c>
      <c r="P158" s="1" t="s">
        <v>295</v>
      </c>
    </row>
    <row r="159" spans="1:17" ht="41.4">
      <c r="A159" s="1" t="s">
        <v>14</v>
      </c>
      <c r="B159" s="32" t="s">
        <v>15</v>
      </c>
      <c r="C159" s="1" t="s">
        <v>650</v>
      </c>
      <c r="D159" s="1" t="s">
        <v>350</v>
      </c>
      <c r="E159" s="39" t="s">
        <v>18</v>
      </c>
      <c r="F159" s="1" t="s">
        <v>18</v>
      </c>
      <c r="G159" s="46">
        <v>46113</v>
      </c>
      <c r="H159" s="19">
        <v>46843</v>
      </c>
      <c r="I159" s="5">
        <v>46660</v>
      </c>
      <c r="J159" s="53">
        <v>191541</v>
      </c>
      <c r="K159" s="1">
        <v>0</v>
      </c>
      <c r="L159" s="1" t="s">
        <v>220</v>
      </c>
      <c r="M159" s="38" t="s">
        <v>208</v>
      </c>
      <c r="N159" s="38" t="s">
        <v>289</v>
      </c>
      <c r="O159" s="3" t="s">
        <v>290</v>
      </c>
      <c r="P159" s="9" t="s">
        <v>292</v>
      </c>
    </row>
    <row r="160" spans="1:17" ht="41.4">
      <c r="A160" s="1" t="s">
        <v>14</v>
      </c>
      <c r="B160" s="32" t="s">
        <v>15</v>
      </c>
      <c r="C160" s="1" t="s">
        <v>651</v>
      </c>
      <c r="D160" s="1" t="s">
        <v>169</v>
      </c>
      <c r="E160" s="39" t="s">
        <v>170</v>
      </c>
      <c r="F160" s="38" t="s">
        <v>170</v>
      </c>
      <c r="G160" s="40">
        <v>45748</v>
      </c>
      <c r="H160" s="3">
        <v>46843</v>
      </c>
      <c r="I160" s="5">
        <v>46660</v>
      </c>
      <c r="J160" s="4">
        <v>11981.58</v>
      </c>
      <c r="K160" s="1">
        <v>0</v>
      </c>
      <c r="L160" s="1" t="s">
        <v>270</v>
      </c>
      <c r="M160" s="38" t="s">
        <v>208</v>
      </c>
      <c r="N160" s="38" t="s">
        <v>287</v>
      </c>
      <c r="O160" s="3" t="s">
        <v>290</v>
      </c>
      <c r="P160" s="9" t="s">
        <v>293</v>
      </c>
    </row>
    <row r="161" spans="1:17" ht="41.4">
      <c r="A161" s="1" t="s">
        <v>14</v>
      </c>
      <c r="B161" s="32" t="s">
        <v>15</v>
      </c>
      <c r="C161" s="1" t="s">
        <v>652</v>
      </c>
      <c r="D161" s="1" t="s">
        <v>351</v>
      </c>
      <c r="E161" s="39" t="s">
        <v>170</v>
      </c>
      <c r="F161" s="38" t="s">
        <v>170</v>
      </c>
      <c r="G161" s="40">
        <v>46113</v>
      </c>
      <c r="H161" s="3">
        <v>46843</v>
      </c>
      <c r="I161" s="5">
        <v>46660</v>
      </c>
      <c r="J161" s="4">
        <v>10361.48</v>
      </c>
      <c r="K161" s="1">
        <v>0</v>
      </c>
      <c r="L161" s="1" t="s">
        <v>455</v>
      </c>
      <c r="M161" s="38" t="s">
        <v>208</v>
      </c>
      <c r="N161" s="38" t="s">
        <v>289</v>
      </c>
      <c r="O161" s="3" t="s">
        <v>290</v>
      </c>
      <c r="P161" s="1" t="s">
        <v>295</v>
      </c>
    </row>
    <row r="162" spans="1:17" s="28" customFormat="1" ht="41.4">
      <c r="A162" s="1" t="s">
        <v>14</v>
      </c>
      <c r="B162" s="32" t="s">
        <v>15</v>
      </c>
      <c r="C162" s="38" t="s">
        <v>653</v>
      </c>
      <c r="D162" s="38" t="s">
        <v>171</v>
      </c>
      <c r="E162" s="39" t="s">
        <v>24</v>
      </c>
      <c r="F162" s="38" t="s">
        <v>58</v>
      </c>
      <c r="G162" s="40">
        <v>45748</v>
      </c>
      <c r="H162" s="3">
        <v>46843</v>
      </c>
      <c r="I162" s="5">
        <v>46660</v>
      </c>
      <c r="J162" s="4">
        <f>41147.43*1.2</f>
        <v>49376.915999999997</v>
      </c>
      <c r="K162" s="1">
        <v>0</v>
      </c>
      <c r="L162" s="38" t="s">
        <v>456</v>
      </c>
      <c r="M162" s="1" t="s">
        <v>208</v>
      </c>
      <c r="N162" s="38" t="s">
        <v>286</v>
      </c>
      <c r="O162" s="38" t="s">
        <v>290</v>
      </c>
      <c r="P162" s="1" t="s">
        <v>293</v>
      </c>
      <c r="Q162" s="2"/>
    </row>
    <row r="163" spans="1:17" ht="55.2">
      <c r="A163" s="1" t="s">
        <v>14</v>
      </c>
      <c r="B163" s="32" t="s">
        <v>15</v>
      </c>
      <c r="C163" s="38" t="s">
        <v>654</v>
      </c>
      <c r="D163" s="38" t="s">
        <v>172</v>
      </c>
      <c r="E163" s="39" t="s">
        <v>100</v>
      </c>
      <c r="F163" s="38" t="s">
        <v>100</v>
      </c>
      <c r="G163" s="40">
        <v>45505</v>
      </c>
      <c r="H163" s="3">
        <v>46843</v>
      </c>
      <c r="I163" s="5">
        <v>46660</v>
      </c>
      <c r="J163" s="4">
        <v>1650000</v>
      </c>
      <c r="K163" s="1">
        <v>0</v>
      </c>
      <c r="L163" s="38" t="s">
        <v>457</v>
      </c>
      <c r="M163" s="1" t="s">
        <v>208</v>
      </c>
      <c r="N163" s="38" t="s">
        <v>289</v>
      </c>
      <c r="O163" s="38" t="s">
        <v>290</v>
      </c>
      <c r="P163" s="1" t="s">
        <v>292</v>
      </c>
    </row>
    <row r="164" spans="1:17" ht="82.8">
      <c r="A164" s="1" t="s">
        <v>14</v>
      </c>
      <c r="B164" s="32" t="s">
        <v>15</v>
      </c>
      <c r="C164" s="1" t="s">
        <v>655</v>
      </c>
      <c r="D164" s="1" t="s">
        <v>173</v>
      </c>
      <c r="E164" s="38" t="s">
        <v>28</v>
      </c>
      <c r="F164" s="16" t="s">
        <v>28</v>
      </c>
      <c r="G164" s="40">
        <v>45748</v>
      </c>
      <c r="H164" s="3">
        <v>46843</v>
      </c>
      <c r="I164" s="5">
        <v>46660</v>
      </c>
      <c r="J164" s="4">
        <v>548179.89</v>
      </c>
      <c r="K164" s="1">
        <v>0</v>
      </c>
      <c r="L164" s="1" t="s">
        <v>458</v>
      </c>
      <c r="M164" s="1" t="s">
        <v>208</v>
      </c>
      <c r="N164" s="1" t="s">
        <v>289</v>
      </c>
      <c r="O164" s="1" t="s">
        <v>290</v>
      </c>
      <c r="P164" s="1" t="s">
        <v>292</v>
      </c>
    </row>
    <row r="165" spans="1:17" ht="82.8">
      <c r="A165" s="1" t="s">
        <v>14</v>
      </c>
      <c r="B165" s="32" t="s">
        <v>15</v>
      </c>
      <c r="C165" s="38" t="s">
        <v>656</v>
      </c>
      <c r="D165" s="38" t="s">
        <v>174</v>
      </c>
      <c r="E165" s="38" t="s">
        <v>40</v>
      </c>
      <c r="F165" s="38" t="s">
        <v>45</v>
      </c>
      <c r="G165" s="40">
        <v>45016</v>
      </c>
      <c r="H165" s="3">
        <v>46843</v>
      </c>
      <c r="I165" s="5">
        <v>46660</v>
      </c>
      <c r="J165" s="4">
        <v>648315</v>
      </c>
      <c r="K165" s="1">
        <v>0</v>
      </c>
      <c r="L165" s="38" t="s">
        <v>459</v>
      </c>
      <c r="M165" s="1" t="s">
        <v>208</v>
      </c>
      <c r="N165" s="38" t="s">
        <v>289</v>
      </c>
      <c r="O165" s="1" t="s">
        <v>290</v>
      </c>
      <c r="P165" s="1" t="s">
        <v>300</v>
      </c>
    </row>
    <row r="166" spans="1:17" s="28" customFormat="1" ht="41.4">
      <c r="A166" s="1" t="s">
        <v>14</v>
      </c>
      <c r="B166" s="32" t="s">
        <v>15</v>
      </c>
      <c r="C166" s="38" t="s">
        <v>657</v>
      </c>
      <c r="D166" s="38" t="s">
        <v>175</v>
      </c>
      <c r="E166" s="38" t="s">
        <v>24</v>
      </c>
      <c r="F166" s="38" t="s">
        <v>58</v>
      </c>
      <c r="G166" s="40">
        <v>45748</v>
      </c>
      <c r="H166" s="3">
        <v>46843</v>
      </c>
      <c r="I166" s="5">
        <v>46660</v>
      </c>
      <c r="J166" s="4">
        <v>68442</v>
      </c>
      <c r="K166" s="1">
        <v>0</v>
      </c>
      <c r="L166" s="38" t="s">
        <v>460</v>
      </c>
      <c r="M166" s="1" t="s">
        <v>208</v>
      </c>
      <c r="N166" s="38" t="s">
        <v>289</v>
      </c>
      <c r="O166" s="1" t="s">
        <v>290</v>
      </c>
      <c r="P166" s="9" t="s">
        <v>293</v>
      </c>
      <c r="Q166" s="2"/>
    </row>
    <row r="167" spans="1:17" ht="41.4">
      <c r="A167" s="1" t="s">
        <v>14</v>
      </c>
      <c r="B167" s="32" t="s">
        <v>15</v>
      </c>
      <c r="C167" s="38" t="s">
        <v>658</v>
      </c>
      <c r="D167" s="38" t="s">
        <v>352</v>
      </c>
      <c r="E167" s="39" t="s">
        <v>20</v>
      </c>
      <c r="F167" s="38" t="s">
        <v>21</v>
      </c>
      <c r="G167" s="40">
        <v>46113</v>
      </c>
      <c r="H167" s="3">
        <v>46843</v>
      </c>
      <c r="I167" s="5">
        <v>46660</v>
      </c>
      <c r="J167" s="4">
        <v>7257.6</v>
      </c>
      <c r="K167" s="1">
        <v>0</v>
      </c>
      <c r="L167" s="38" t="s">
        <v>461</v>
      </c>
      <c r="M167" s="38" t="s">
        <v>208</v>
      </c>
      <c r="N167" s="38" t="s">
        <v>288</v>
      </c>
      <c r="O167" s="38" t="s">
        <v>290</v>
      </c>
      <c r="P167" s="9" t="s">
        <v>295</v>
      </c>
    </row>
    <row r="168" spans="1:17" ht="41.4">
      <c r="A168" s="1" t="s">
        <v>14</v>
      </c>
      <c r="B168" s="32" t="s">
        <v>15</v>
      </c>
      <c r="C168" s="1" t="s">
        <v>659</v>
      </c>
      <c r="D168" s="1" t="s">
        <v>353</v>
      </c>
      <c r="E168" s="38" t="s">
        <v>24</v>
      </c>
      <c r="F168" s="1" t="s">
        <v>25</v>
      </c>
      <c r="G168" s="40">
        <v>46113</v>
      </c>
      <c r="H168" s="3">
        <v>46843</v>
      </c>
      <c r="I168" s="5">
        <v>46660</v>
      </c>
      <c r="J168" s="4">
        <v>70000</v>
      </c>
      <c r="K168" s="1">
        <v>0</v>
      </c>
      <c r="L168" s="1" t="s">
        <v>462</v>
      </c>
      <c r="M168" s="17" t="s">
        <v>208</v>
      </c>
      <c r="N168" s="38" t="s">
        <v>286</v>
      </c>
      <c r="O168" s="1" t="s">
        <v>290</v>
      </c>
      <c r="P168" s="1" t="s">
        <v>293</v>
      </c>
    </row>
    <row r="169" spans="1:17" ht="41.4">
      <c r="A169" s="1" t="s">
        <v>14</v>
      </c>
      <c r="B169" s="32" t="s">
        <v>15</v>
      </c>
      <c r="C169" s="38" t="s">
        <v>660</v>
      </c>
      <c r="D169" s="1" t="s">
        <v>354</v>
      </c>
      <c r="E169" s="38" t="s">
        <v>30</v>
      </c>
      <c r="F169" s="16" t="s">
        <v>33</v>
      </c>
      <c r="G169" s="3">
        <v>43922</v>
      </c>
      <c r="H169" s="3">
        <v>46843</v>
      </c>
      <c r="I169" s="5">
        <v>45566</v>
      </c>
      <c r="J169" s="4">
        <v>141153.51</v>
      </c>
      <c r="K169" s="1">
        <v>0</v>
      </c>
      <c r="L169" s="1" t="s">
        <v>220</v>
      </c>
      <c r="M169" s="1" t="s">
        <v>208</v>
      </c>
      <c r="N169" s="38" t="s">
        <v>289</v>
      </c>
      <c r="O169" s="1" t="s">
        <v>290</v>
      </c>
      <c r="P169" s="38" t="s">
        <v>293</v>
      </c>
    </row>
    <row r="170" spans="1:17" ht="41.4">
      <c r="A170" s="1" t="s">
        <v>14</v>
      </c>
      <c r="B170" s="32" t="s">
        <v>15</v>
      </c>
      <c r="C170" s="38" t="s">
        <v>661</v>
      </c>
      <c r="D170" s="38" t="s">
        <v>176</v>
      </c>
      <c r="E170" s="39" t="s">
        <v>18</v>
      </c>
      <c r="F170" s="38" t="s">
        <v>19</v>
      </c>
      <c r="G170" s="40">
        <v>45383</v>
      </c>
      <c r="H170" s="3">
        <v>46844</v>
      </c>
      <c r="I170" s="5">
        <v>46447</v>
      </c>
      <c r="J170" s="4">
        <v>55202.59</v>
      </c>
      <c r="K170" s="1">
        <v>0</v>
      </c>
      <c r="L170" s="38" t="s">
        <v>271</v>
      </c>
      <c r="M170" s="38" t="s">
        <v>208</v>
      </c>
      <c r="N170" s="38" t="s">
        <v>289</v>
      </c>
      <c r="O170" s="38" t="s">
        <v>290</v>
      </c>
      <c r="P170" s="9" t="s">
        <v>295</v>
      </c>
    </row>
    <row r="171" spans="1:17" ht="41.4">
      <c r="A171" s="1" t="s">
        <v>14</v>
      </c>
      <c r="B171" s="32" t="s">
        <v>15</v>
      </c>
      <c r="C171" s="38" t="s">
        <v>662</v>
      </c>
      <c r="D171" s="38" t="s">
        <v>355</v>
      </c>
      <c r="E171" s="39" t="s">
        <v>170</v>
      </c>
      <c r="F171" s="38" t="s">
        <v>170</v>
      </c>
      <c r="G171" s="40">
        <v>46115</v>
      </c>
      <c r="H171" s="3">
        <v>46845</v>
      </c>
      <c r="I171" s="5">
        <v>46448</v>
      </c>
      <c r="J171" s="4">
        <v>11832.86</v>
      </c>
      <c r="K171" s="1">
        <v>0</v>
      </c>
      <c r="L171" s="38" t="s">
        <v>463</v>
      </c>
      <c r="M171" s="1" t="s">
        <v>208</v>
      </c>
      <c r="N171" s="38" t="s">
        <v>287</v>
      </c>
      <c r="O171" s="1" t="s">
        <v>290</v>
      </c>
      <c r="P171" s="9" t="s">
        <v>295</v>
      </c>
    </row>
    <row r="172" spans="1:17" ht="41.4">
      <c r="A172" s="1" t="s">
        <v>14</v>
      </c>
      <c r="B172" s="32" t="s">
        <v>15</v>
      </c>
      <c r="C172" s="1" t="s">
        <v>663</v>
      </c>
      <c r="D172" s="1" t="s">
        <v>177</v>
      </c>
      <c r="E172" s="38" t="s">
        <v>37</v>
      </c>
      <c r="F172" s="38" t="s">
        <v>37</v>
      </c>
      <c r="G172" s="40">
        <v>45775</v>
      </c>
      <c r="H172" s="3">
        <v>46870</v>
      </c>
      <c r="I172" s="5">
        <v>46687</v>
      </c>
      <c r="J172" s="4">
        <v>18043.2</v>
      </c>
      <c r="K172" s="1">
        <v>0</v>
      </c>
      <c r="L172" s="1" t="s">
        <v>272</v>
      </c>
      <c r="M172" s="1" t="s">
        <v>208</v>
      </c>
      <c r="N172" s="38" t="s">
        <v>288</v>
      </c>
      <c r="O172" s="1" t="s">
        <v>290</v>
      </c>
      <c r="P172" s="1" t="s">
        <v>293</v>
      </c>
    </row>
    <row r="173" spans="1:17" ht="41.4">
      <c r="A173" s="1" t="s">
        <v>14</v>
      </c>
      <c r="B173" s="32" t="s">
        <v>15</v>
      </c>
      <c r="C173" s="1" t="s">
        <v>664</v>
      </c>
      <c r="D173" s="1" t="s">
        <v>178</v>
      </c>
      <c r="E173" s="38" t="s">
        <v>24</v>
      </c>
      <c r="F173" s="38" t="s">
        <v>25</v>
      </c>
      <c r="G173" s="40">
        <v>45778</v>
      </c>
      <c r="H173" s="3">
        <v>46873</v>
      </c>
      <c r="I173" s="5">
        <v>46690</v>
      </c>
      <c r="J173" s="4">
        <f>23333.33*1.2</f>
        <v>27999.996000000003</v>
      </c>
      <c r="K173" s="1">
        <v>0</v>
      </c>
      <c r="L173" s="1" t="s">
        <v>273</v>
      </c>
      <c r="M173" s="1" t="s">
        <v>208</v>
      </c>
      <c r="N173" s="38" t="s">
        <v>289</v>
      </c>
      <c r="O173" s="1" t="s">
        <v>290</v>
      </c>
      <c r="P173" s="1" t="s">
        <v>293</v>
      </c>
    </row>
    <row r="174" spans="1:17" ht="41.4">
      <c r="A174" s="1" t="s">
        <v>14</v>
      </c>
      <c r="B174" s="32" t="s">
        <v>15</v>
      </c>
      <c r="C174" s="38" t="s">
        <v>665</v>
      </c>
      <c r="D174" s="38" t="s">
        <v>356</v>
      </c>
      <c r="E174" s="39" t="s">
        <v>24</v>
      </c>
      <c r="F174" s="1" t="s">
        <v>21</v>
      </c>
      <c r="G174" s="40">
        <v>46143</v>
      </c>
      <c r="H174" s="3">
        <v>46873</v>
      </c>
      <c r="I174" s="5">
        <v>46690</v>
      </c>
      <c r="J174" s="4">
        <v>81181.600000000006</v>
      </c>
      <c r="K174" s="1">
        <v>0</v>
      </c>
      <c r="L174" s="38" t="s">
        <v>225</v>
      </c>
      <c r="M174" s="1" t="s">
        <v>208</v>
      </c>
      <c r="N174" s="38" t="s">
        <v>288</v>
      </c>
      <c r="O174" s="1" t="s">
        <v>290</v>
      </c>
      <c r="P174" s="38" t="s">
        <v>295</v>
      </c>
    </row>
    <row r="175" spans="1:17" ht="41.4">
      <c r="A175" s="1" t="s">
        <v>14</v>
      </c>
      <c r="B175" s="32" t="s">
        <v>15</v>
      </c>
      <c r="C175" s="38" t="s">
        <v>666</v>
      </c>
      <c r="D175" s="38" t="s">
        <v>357</v>
      </c>
      <c r="E175" s="39" t="s">
        <v>37</v>
      </c>
      <c r="F175" s="38" t="s">
        <v>42</v>
      </c>
      <c r="G175" s="40">
        <v>111885</v>
      </c>
      <c r="H175" s="3">
        <v>46873</v>
      </c>
      <c r="I175" s="5">
        <v>46690</v>
      </c>
      <c r="J175" s="4">
        <v>5000</v>
      </c>
      <c r="K175" s="1">
        <v>0</v>
      </c>
      <c r="L175" s="38" t="s">
        <v>464</v>
      </c>
      <c r="M175" s="1" t="s">
        <v>208</v>
      </c>
      <c r="N175" s="38" t="s">
        <v>287</v>
      </c>
      <c r="O175" s="1" t="s">
        <v>290</v>
      </c>
      <c r="P175" s="38" t="s">
        <v>292</v>
      </c>
    </row>
    <row r="176" spans="1:17" ht="41.4">
      <c r="A176" s="1" t="s">
        <v>14</v>
      </c>
      <c r="B176" s="32" t="s">
        <v>15</v>
      </c>
      <c r="C176" s="1" t="s">
        <v>667</v>
      </c>
      <c r="D176" s="1" t="s">
        <v>358</v>
      </c>
      <c r="E176" s="38" t="s">
        <v>28</v>
      </c>
      <c r="F176" s="1" t="s">
        <v>28</v>
      </c>
      <c r="G176" s="40">
        <v>45798</v>
      </c>
      <c r="H176" s="3">
        <v>46894</v>
      </c>
      <c r="I176" s="5">
        <v>46712</v>
      </c>
      <c r="J176" s="4">
        <f>30948*1.2</f>
        <v>37137.599999999999</v>
      </c>
      <c r="K176" s="1">
        <v>0</v>
      </c>
      <c r="L176" s="1" t="s">
        <v>465</v>
      </c>
      <c r="M176" s="1" t="s">
        <v>208</v>
      </c>
      <c r="N176" s="1" t="s">
        <v>286</v>
      </c>
      <c r="O176" s="1" t="s">
        <v>290</v>
      </c>
      <c r="P176" s="1" t="s">
        <v>295</v>
      </c>
    </row>
    <row r="177" spans="1:16" ht="41.4">
      <c r="A177" s="1" t="s">
        <v>14</v>
      </c>
      <c r="B177" s="32" t="s">
        <v>15</v>
      </c>
      <c r="C177" s="11" t="s">
        <v>668</v>
      </c>
      <c r="D177" s="1" t="s">
        <v>359</v>
      </c>
      <c r="E177" s="39" t="s">
        <v>58</v>
      </c>
      <c r="F177" s="11" t="s">
        <v>58</v>
      </c>
      <c r="G177" s="40">
        <v>46174</v>
      </c>
      <c r="H177" s="3">
        <v>46904</v>
      </c>
      <c r="I177" s="22">
        <v>46721</v>
      </c>
      <c r="J177" s="4">
        <v>72783.539999999994</v>
      </c>
      <c r="K177" s="1">
        <v>0</v>
      </c>
      <c r="L177" s="11" t="s">
        <v>466</v>
      </c>
      <c r="M177" s="1" t="s">
        <v>208</v>
      </c>
      <c r="N177" s="38" t="s">
        <v>286</v>
      </c>
      <c r="O177" s="1" t="s">
        <v>290</v>
      </c>
      <c r="P177" s="9" t="s">
        <v>293</v>
      </c>
    </row>
    <row r="178" spans="1:16" ht="69">
      <c r="A178" s="1" t="s">
        <v>14</v>
      </c>
      <c r="B178" s="32" t="s">
        <v>15</v>
      </c>
      <c r="C178" s="1" t="s">
        <v>669</v>
      </c>
      <c r="D178" s="1" t="s">
        <v>179</v>
      </c>
      <c r="E178" s="38" t="s">
        <v>40</v>
      </c>
      <c r="F178" s="1" t="s">
        <v>40</v>
      </c>
      <c r="G178" s="40">
        <v>45839</v>
      </c>
      <c r="H178" s="3">
        <v>46934</v>
      </c>
      <c r="I178" s="5">
        <v>46751</v>
      </c>
      <c r="J178" s="4">
        <v>200791.6</v>
      </c>
      <c r="K178" s="1">
        <v>0</v>
      </c>
      <c r="L178" s="1" t="s">
        <v>467</v>
      </c>
      <c r="M178" s="1" t="s">
        <v>208</v>
      </c>
      <c r="N178" s="1" t="s">
        <v>288</v>
      </c>
      <c r="O178" s="1" t="s">
        <v>290</v>
      </c>
      <c r="P178" s="1" t="s">
        <v>292</v>
      </c>
    </row>
    <row r="179" spans="1:16" ht="41.4">
      <c r="A179" s="1" t="s">
        <v>14</v>
      </c>
      <c r="B179" s="32" t="s">
        <v>15</v>
      </c>
      <c r="C179" s="1" t="s">
        <v>670</v>
      </c>
      <c r="D179" s="1" t="s">
        <v>180</v>
      </c>
      <c r="E179" s="38" t="s">
        <v>24</v>
      </c>
      <c r="F179" s="1" t="s">
        <v>24</v>
      </c>
      <c r="G179" s="40">
        <v>45870</v>
      </c>
      <c r="H179" s="3">
        <v>46965</v>
      </c>
      <c r="I179" s="5">
        <v>46783</v>
      </c>
      <c r="J179" s="4">
        <v>22572</v>
      </c>
      <c r="K179" s="1">
        <v>0</v>
      </c>
      <c r="L179" s="1" t="s">
        <v>468</v>
      </c>
      <c r="M179" s="1" t="s">
        <v>208</v>
      </c>
      <c r="N179" s="1" t="s">
        <v>286</v>
      </c>
      <c r="O179" s="1" t="s">
        <v>290</v>
      </c>
      <c r="P179" s="1" t="s">
        <v>293</v>
      </c>
    </row>
    <row r="180" spans="1:16" ht="69">
      <c r="A180" s="1" t="s">
        <v>14</v>
      </c>
      <c r="B180" s="32" t="s">
        <v>15</v>
      </c>
      <c r="C180" s="1" t="s">
        <v>671</v>
      </c>
      <c r="D180" s="1" t="s">
        <v>181</v>
      </c>
      <c r="E180" s="38" t="s">
        <v>40</v>
      </c>
      <c r="F180" s="1" t="s">
        <v>63</v>
      </c>
      <c r="G180" s="46">
        <v>45926</v>
      </c>
      <c r="H180" s="3">
        <v>47021</v>
      </c>
      <c r="I180" s="5">
        <v>46837</v>
      </c>
      <c r="J180" s="4">
        <v>845000</v>
      </c>
      <c r="K180" s="1">
        <v>0</v>
      </c>
      <c r="L180" s="1" t="s">
        <v>220</v>
      </c>
      <c r="M180" s="1" t="s">
        <v>208</v>
      </c>
      <c r="N180" s="1" t="s">
        <v>289</v>
      </c>
      <c r="O180" s="1" t="s">
        <v>290</v>
      </c>
      <c r="P180" s="1" t="s">
        <v>292</v>
      </c>
    </row>
    <row r="181" spans="1:16" ht="41.4">
      <c r="A181" s="1" t="s">
        <v>14</v>
      </c>
      <c r="B181" s="32" t="s">
        <v>15</v>
      </c>
      <c r="C181" s="1" t="s">
        <v>672</v>
      </c>
      <c r="D181" s="1" t="s">
        <v>182</v>
      </c>
      <c r="E181" s="38" t="s">
        <v>28</v>
      </c>
      <c r="F181" s="1" t="s">
        <v>28</v>
      </c>
      <c r="G181" s="40">
        <v>45898</v>
      </c>
      <c r="H181" s="3">
        <v>46993</v>
      </c>
      <c r="I181" s="5">
        <v>46811</v>
      </c>
      <c r="J181" s="4">
        <f>14295*1.2</f>
        <v>17154</v>
      </c>
      <c r="K181" s="1">
        <v>0</v>
      </c>
      <c r="L181" s="1" t="s">
        <v>274</v>
      </c>
      <c r="M181" s="1" t="s">
        <v>208</v>
      </c>
      <c r="N181" s="1" t="s">
        <v>287</v>
      </c>
      <c r="O181" s="1" t="s">
        <v>290</v>
      </c>
      <c r="P181" s="1" t="s">
        <v>295</v>
      </c>
    </row>
    <row r="182" spans="1:16" ht="55.2">
      <c r="A182" s="1" t="s">
        <v>14</v>
      </c>
      <c r="B182" s="32" t="s">
        <v>15</v>
      </c>
      <c r="C182" s="1" t="s">
        <v>673</v>
      </c>
      <c r="D182" s="1" t="s">
        <v>183</v>
      </c>
      <c r="E182" s="38" t="s">
        <v>18</v>
      </c>
      <c r="F182" s="1" t="s">
        <v>18</v>
      </c>
      <c r="G182" s="40">
        <v>45566</v>
      </c>
      <c r="H182" s="3">
        <v>47026</v>
      </c>
      <c r="I182" s="5">
        <v>46842</v>
      </c>
      <c r="J182" s="4" t="s">
        <v>205</v>
      </c>
      <c r="K182" s="1">
        <v>0</v>
      </c>
      <c r="L182" s="1" t="s">
        <v>275</v>
      </c>
      <c r="M182" s="1" t="s">
        <v>208</v>
      </c>
      <c r="N182" s="1" t="s">
        <v>289</v>
      </c>
      <c r="O182" s="1" t="s">
        <v>290</v>
      </c>
      <c r="P182" s="1" t="s">
        <v>292</v>
      </c>
    </row>
    <row r="183" spans="1:16" ht="41.4">
      <c r="A183" s="1" t="s">
        <v>14</v>
      </c>
      <c r="B183" s="32" t="s">
        <v>15</v>
      </c>
      <c r="C183" s="1" t="s">
        <v>674</v>
      </c>
      <c r="D183" s="1" t="s">
        <v>360</v>
      </c>
      <c r="E183" s="38" t="s">
        <v>28</v>
      </c>
      <c r="F183" s="1" t="s">
        <v>28</v>
      </c>
      <c r="G183" s="40">
        <v>44904</v>
      </c>
      <c r="H183" s="3">
        <v>47096</v>
      </c>
      <c r="I183" s="5">
        <v>46913</v>
      </c>
      <c r="J183" s="4">
        <v>71280</v>
      </c>
      <c r="K183" s="1">
        <v>0</v>
      </c>
      <c r="L183" s="1" t="s">
        <v>469</v>
      </c>
      <c r="M183" s="1" t="s">
        <v>208</v>
      </c>
      <c r="N183" s="1" t="s">
        <v>287</v>
      </c>
      <c r="O183" s="1" t="s">
        <v>290</v>
      </c>
      <c r="P183" s="1" t="s">
        <v>293</v>
      </c>
    </row>
    <row r="184" spans="1:16" ht="41.4">
      <c r="A184" s="1" t="s">
        <v>14</v>
      </c>
      <c r="B184" s="32" t="s">
        <v>15</v>
      </c>
      <c r="C184" s="1" t="s">
        <v>675</v>
      </c>
      <c r="D184" s="1" t="s">
        <v>184</v>
      </c>
      <c r="E184" s="38" t="s">
        <v>30</v>
      </c>
      <c r="F184" s="1" t="s">
        <v>31</v>
      </c>
      <c r="G184" s="40">
        <v>42390</v>
      </c>
      <c r="H184" s="3">
        <v>47138</v>
      </c>
      <c r="I184" s="5">
        <v>46954</v>
      </c>
      <c r="J184" s="4">
        <f>87713.2+40132.8</f>
        <v>127846</v>
      </c>
      <c r="K184" s="1">
        <v>0</v>
      </c>
      <c r="L184" s="1" t="s">
        <v>470</v>
      </c>
      <c r="M184" s="1" t="s">
        <v>208</v>
      </c>
      <c r="N184" s="1" t="s">
        <v>287</v>
      </c>
      <c r="O184" s="1" t="s">
        <v>290</v>
      </c>
      <c r="P184" s="1" t="s">
        <v>295</v>
      </c>
    </row>
    <row r="185" spans="1:16" ht="41.4">
      <c r="A185" s="1" t="s">
        <v>14</v>
      </c>
      <c r="B185" s="32" t="s">
        <v>15</v>
      </c>
      <c r="C185" s="1" t="s">
        <v>676</v>
      </c>
      <c r="D185" s="1" t="s">
        <v>27</v>
      </c>
      <c r="E185" s="38" t="s">
        <v>28</v>
      </c>
      <c r="F185" s="1" t="s">
        <v>28</v>
      </c>
      <c r="G185" s="40">
        <v>44593</v>
      </c>
      <c r="H185" s="3">
        <v>47149</v>
      </c>
      <c r="I185" s="5">
        <v>46965</v>
      </c>
      <c r="J185" s="4">
        <v>114604.8</v>
      </c>
      <c r="K185" s="1">
        <v>0</v>
      </c>
      <c r="L185" s="1" t="s">
        <v>209</v>
      </c>
      <c r="M185" s="1" t="s">
        <v>208</v>
      </c>
      <c r="N185" s="1" t="s">
        <v>286</v>
      </c>
      <c r="O185" s="1" t="s">
        <v>290</v>
      </c>
      <c r="P185" s="1" t="s">
        <v>292</v>
      </c>
    </row>
    <row r="186" spans="1:16" ht="41.4">
      <c r="A186" s="1" t="s">
        <v>14</v>
      </c>
      <c r="B186" s="32" t="s">
        <v>15</v>
      </c>
      <c r="C186" s="1" t="s">
        <v>677</v>
      </c>
      <c r="D186" s="1" t="s">
        <v>185</v>
      </c>
      <c r="E186" s="38" t="s">
        <v>47</v>
      </c>
      <c r="F186" s="1" t="s">
        <v>48</v>
      </c>
      <c r="G186" s="40">
        <v>45689</v>
      </c>
      <c r="H186" s="3">
        <v>47149</v>
      </c>
      <c r="I186" s="5">
        <v>46965</v>
      </c>
      <c r="J186" s="4">
        <v>44600.41</v>
      </c>
      <c r="K186" s="1">
        <v>0</v>
      </c>
      <c r="L186" s="1" t="s">
        <v>276</v>
      </c>
      <c r="M186" s="1" t="s">
        <v>208</v>
      </c>
      <c r="N186" s="1" t="s">
        <v>287</v>
      </c>
      <c r="O186" s="1" t="s">
        <v>290</v>
      </c>
      <c r="P186" s="1" t="s">
        <v>293</v>
      </c>
    </row>
    <row r="187" spans="1:16" ht="41.4">
      <c r="A187" s="1" t="s">
        <v>14</v>
      </c>
      <c r="B187" s="32" t="s">
        <v>15</v>
      </c>
      <c r="C187" s="1" t="s">
        <v>678</v>
      </c>
      <c r="D187" s="1" t="s">
        <v>34</v>
      </c>
      <c r="E187" s="38" t="s">
        <v>30</v>
      </c>
      <c r="F187" s="1" t="s">
        <v>35</v>
      </c>
      <c r="G187" s="40">
        <v>41334</v>
      </c>
      <c r="H187" s="3">
        <v>47177</v>
      </c>
      <c r="I187" s="5">
        <v>46993</v>
      </c>
      <c r="J187" s="4">
        <v>22950.21</v>
      </c>
      <c r="K187" s="1">
        <v>0</v>
      </c>
      <c r="L187" s="1" t="s">
        <v>471</v>
      </c>
      <c r="M187" s="1" t="s">
        <v>208</v>
      </c>
      <c r="N187" s="1" t="s">
        <v>287</v>
      </c>
      <c r="O187" s="1" t="s">
        <v>290</v>
      </c>
      <c r="P187" s="1" t="s">
        <v>296</v>
      </c>
    </row>
    <row r="188" spans="1:16" ht="41.4">
      <c r="A188" s="1" t="s">
        <v>14</v>
      </c>
      <c r="B188" s="32" t="s">
        <v>15</v>
      </c>
      <c r="C188" s="1" t="s">
        <v>679</v>
      </c>
      <c r="D188" s="1" t="s">
        <v>186</v>
      </c>
      <c r="E188" s="38" t="s">
        <v>68</v>
      </c>
      <c r="F188" s="1" t="s">
        <v>78</v>
      </c>
      <c r="G188" s="40">
        <v>45709</v>
      </c>
      <c r="H188" s="3">
        <v>47169</v>
      </c>
      <c r="I188" s="5">
        <v>46985</v>
      </c>
      <c r="J188" s="4">
        <v>75000</v>
      </c>
      <c r="K188" s="1">
        <v>0</v>
      </c>
      <c r="L188" s="1" t="s">
        <v>472</v>
      </c>
      <c r="M188" s="1" t="s">
        <v>208</v>
      </c>
      <c r="N188" s="1" t="s">
        <v>287</v>
      </c>
      <c r="O188" s="1" t="s">
        <v>290</v>
      </c>
      <c r="P188" s="1" t="s">
        <v>293</v>
      </c>
    </row>
    <row r="189" spans="1:16" ht="110.4">
      <c r="A189" s="1" t="s">
        <v>14</v>
      </c>
      <c r="B189" s="32" t="s">
        <v>15</v>
      </c>
      <c r="C189" s="1" t="s">
        <v>680</v>
      </c>
      <c r="D189" s="1" t="s">
        <v>361</v>
      </c>
      <c r="E189" s="38" t="s">
        <v>18</v>
      </c>
      <c r="F189" s="1" t="s">
        <v>19</v>
      </c>
      <c r="G189" s="40">
        <v>46164</v>
      </c>
      <c r="H189" s="3">
        <v>47177</v>
      </c>
      <c r="I189" s="5">
        <v>46993</v>
      </c>
      <c r="J189" s="57" t="s">
        <v>370</v>
      </c>
      <c r="K189" s="1">
        <v>0</v>
      </c>
      <c r="L189" s="1" t="s">
        <v>376</v>
      </c>
      <c r="M189" s="1" t="s">
        <v>208</v>
      </c>
      <c r="N189" s="1" t="s">
        <v>288</v>
      </c>
      <c r="O189" s="1" t="s">
        <v>290</v>
      </c>
      <c r="P189" s="1" t="s">
        <v>292</v>
      </c>
    </row>
    <row r="190" spans="1:16" ht="41.4">
      <c r="A190" s="1" t="s">
        <v>14</v>
      </c>
      <c r="B190" s="32" t="s">
        <v>15</v>
      </c>
      <c r="C190" s="1" t="s">
        <v>681</v>
      </c>
      <c r="D190" s="1" t="s">
        <v>362</v>
      </c>
      <c r="E190" s="38" t="s">
        <v>18</v>
      </c>
      <c r="F190" s="1" t="s">
        <v>19</v>
      </c>
      <c r="G190" s="40">
        <v>46090</v>
      </c>
      <c r="H190" s="3">
        <v>47185</v>
      </c>
      <c r="I190" s="5">
        <v>47004</v>
      </c>
      <c r="J190" s="4">
        <v>610817.16</v>
      </c>
      <c r="K190" s="1">
        <v>0</v>
      </c>
      <c r="L190" s="1" t="s">
        <v>211</v>
      </c>
      <c r="M190" s="1" t="s">
        <v>208</v>
      </c>
      <c r="N190" s="1" t="s">
        <v>289</v>
      </c>
      <c r="O190" s="1" t="s">
        <v>290</v>
      </c>
      <c r="P190" s="1" t="s">
        <v>292</v>
      </c>
    </row>
    <row r="191" spans="1:16" ht="55.2">
      <c r="A191" s="1" t="s">
        <v>14</v>
      </c>
      <c r="B191" s="32" t="s">
        <v>15</v>
      </c>
      <c r="C191" s="1" t="s">
        <v>682</v>
      </c>
      <c r="D191" s="1" t="s">
        <v>187</v>
      </c>
      <c r="E191" s="38" t="s">
        <v>68</v>
      </c>
      <c r="F191" s="1" t="s">
        <v>69</v>
      </c>
      <c r="G191" s="40">
        <v>45736</v>
      </c>
      <c r="H191" s="3">
        <v>47197</v>
      </c>
      <c r="I191" s="5">
        <v>47016</v>
      </c>
      <c r="J191" s="4">
        <v>20000</v>
      </c>
      <c r="K191" s="1">
        <v>0</v>
      </c>
      <c r="L191" s="1" t="s">
        <v>277</v>
      </c>
      <c r="M191" s="1" t="s">
        <v>208</v>
      </c>
      <c r="N191" s="1" t="s">
        <v>286</v>
      </c>
      <c r="O191" s="1" t="s">
        <v>290</v>
      </c>
      <c r="P191" s="1" t="s">
        <v>292</v>
      </c>
    </row>
    <row r="192" spans="1:16" ht="41.4">
      <c r="A192" s="1" t="s">
        <v>14</v>
      </c>
      <c r="B192" s="32" t="s">
        <v>15</v>
      </c>
      <c r="C192" s="1" t="s">
        <v>683</v>
      </c>
      <c r="D192" s="1" t="s">
        <v>363</v>
      </c>
      <c r="E192" s="38" t="s">
        <v>24</v>
      </c>
      <c r="F192" s="1" t="s">
        <v>53</v>
      </c>
      <c r="G192" s="40">
        <v>46113</v>
      </c>
      <c r="H192" s="3">
        <v>47208</v>
      </c>
      <c r="I192" s="5">
        <v>47026</v>
      </c>
      <c r="J192" s="4">
        <v>38328</v>
      </c>
      <c r="K192" s="1">
        <v>0</v>
      </c>
      <c r="L192" s="1" t="s">
        <v>409</v>
      </c>
      <c r="M192" s="1" t="s">
        <v>208</v>
      </c>
      <c r="N192" s="1" t="s">
        <v>289</v>
      </c>
      <c r="O192" s="1" t="s">
        <v>290</v>
      </c>
      <c r="P192" s="1" t="s">
        <v>293</v>
      </c>
    </row>
    <row r="193" spans="1:16" ht="55.2">
      <c r="A193" s="1" t="s">
        <v>14</v>
      </c>
      <c r="B193" s="32" t="s">
        <v>15</v>
      </c>
      <c r="C193" s="1" t="s">
        <v>684</v>
      </c>
      <c r="D193" s="1" t="s">
        <v>61</v>
      </c>
      <c r="E193" s="38" t="s">
        <v>28</v>
      </c>
      <c r="F193" s="1" t="s">
        <v>28</v>
      </c>
      <c r="G193" s="40">
        <v>46113</v>
      </c>
      <c r="H193" s="3">
        <v>47208</v>
      </c>
      <c r="I193" s="5">
        <v>47026</v>
      </c>
      <c r="J193" s="4">
        <v>1117034.3999999999</v>
      </c>
      <c r="K193" s="1">
        <v>0</v>
      </c>
      <c r="L193" s="1" t="s">
        <v>473</v>
      </c>
      <c r="M193" s="1" t="s">
        <v>208</v>
      </c>
      <c r="N193" s="1" t="s">
        <v>289</v>
      </c>
      <c r="O193" s="1" t="s">
        <v>290</v>
      </c>
      <c r="P193" s="1" t="s">
        <v>292</v>
      </c>
    </row>
    <row r="194" spans="1:16" ht="41.4">
      <c r="A194" s="1" t="s">
        <v>14</v>
      </c>
      <c r="B194" s="32" t="s">
        <v>15</v>
      </c>
      <c r="C194" s="1" t="s">
        <v>685</v>
      </c>
      <c r="D194" s="1" t="s">
        <v>54</v>
      </c>
      <c r="E194" s="38" t="s">
        <v>28</v>
      </c>
      <c r="F194" s="1" t="s">
        <v>28</v>
      </c>
      <c r="G194" s="40">
        <v>46113</v>
      </c>
      <c r="H194" s="3">
        <v>47208</v>
      </c>
      <c r="I194" s="5">
        <v>47026</v>
      </c>
      <c r="J194" s="4">
        <v>200243</v>
      </c>
      <c r="K194" s="1">
        <v>0</v>
      </c>
      <c r="L194" s="1" t="s">
        <v>223</v>
      </c>
      <c r="M194" s="1" t="s">
        <v>208</v>
      </c>
      <c r="N194" s="1" t="s">
        <v>289</v>
      </c>
      <c r="O194" s="1" t="s">
        <v>290</v>
      </c>
      <c r="P194" s="1" t="s">
        <v>292</v>
      </c>
    </row>
    <row r="195" spans="1:16" ht="41.4">
      <c r="A195" s="1" t="s">
        <v>14</v>
      </c>
      <c r="B195" s="32" t="s">
        <v>15</v>
      </c>
      <c r="C195" s="1" t="s">
        <v>686</v>
      </c>
      <c r="D195" s="1" t="s">
        <v>364</v>
      </c>
      <c r="E195" s="38" t="s">
        <v>18</v>
      </c>
      <c r="F195" s="1" t="s">
        <v>18</v>
      </c>
      <c r="G195" s="40">
        <v>46113</v>
      </c>
      <c r="H195" s="3">
        <v>47208</v>
      </c>
      <c r="I195" s="5">
        <v>47026</v>
      </c>
      <c r="J195" s="4">
        <v>2757789.5</v>
      </c>
      <c r="K195" s="1">
        <v>0</v>
      </c>
      <c r="L195" s="1" t="s">
        <v>474</v>
      </c>
      <c r="M195" s="1" t="s">
        <v>208</v>
      </c>
      <c r="N195" s="1" t="s">
        <v>289</v>
      </c>
      <c r="O195" s="1" t="s">
        <v>290</v>
      </c>
      <c r="P195" s="1" t="s">
        <v>292</v>
      </c>
    </row>
    <row r="196" spans="1:16" ht="41.4">
      <c r="A196" s="1" t="s">
        <v>14</v>
      </c>
      <c r="B196" s="32" t="s">
        <v>15</v>
      </c>
      <c r="C196" s="1" t="s">
        <v>687</v>
      </c>
      <c r="D196" s="1" t="s">
        <v>64</v>
      </c>
      <c r="E196" s="38" t="s">
        <v>18</v>
      </c>
      <c r="F196" s="1" t="s">
        <v>19</v>
      </c>
      <c r="G196" s="40">
        <v>45748</v>
      </c>
      <c r="H196" s="3">
        <v>47209</v>
      </c>
      <c r="I196" s="5">
        <v>47027</v>
      </c>
      <c r="J196" s="4">
        <v>65094.5</v>
      </c>
      <c r="K196" s="1">
        <v>0</v>
      </c>
      <c r="L196" s="1" t="s">
        <v>475</v>
      </c>
      <c r="M196" s="1" t="s">
        <v>208</v>
      </c>
      <c r="N196" s="1" t="s">
        <v>288</v>
      </c>
      <c r="O196" s="1" t="s">
        <v>290</v>
      </c>
      <c r="P196" s="1" t="s">
        <v>293</v>
      </c>
    </row>
    <row r="197" spans="1:16" ht="41.4">
      <c r="A197" s="1" t="s">
        <v>14</v>
      </c>
      <c r="B197" s="32" t="s">
        <v>15</v>
      </c>
      <c r="C197" s="1" t="s">
        <v>688</v>
      </c>
      <c r="D197" s="1" t="s">
        <v>365</v>
      </c>
      <c r="E197" s="38" t="s">
        <v>18</v>
      </c>
      <c r="F197" s="1" t="s">
        <v>66</v>
      </c>
      <c r="G197" s="40">
        <v>46174</v>
      </c>
      <c r="H197" s="3">
        <v>47269</v>
      </c>
      <c r="I197" s="5">
        <v>47087</v>
      </c>
      <c r="J197" s="4">
        <v>109800</v>
      </c>
      <c r="K197" s="1">
        <v>0</v>
      </c>
      <c r="L197" s="1" t="s">
        <v>476</v>
      </c>
      <c r="M197" s="1" t="s">
        <v>208</v>
      </c>
      <c r="N197" s="1" t="s">
        <v>289</v>
      </c>
      <c r="O197" s="1" t="s">
        <v>290</v>
      </c>
      <c r="P197" s="1" t="s">
        <v>294</v>
      </c>
    </row>
    <row r="198" spans="1:16" ht="55.2">
      <c r="A198" s="1" t="s">
        <v>14</v>
      </c>
      <c r="B198" s="32" t="s">
        <v>15</v>
      </c>
      <c r="C198" s="1" t="s">
        <v>689</v>
      </c>
      <c r="D198" s="1" t="s">
        <v>188</v>
      </c>
      <c r="E198" s="38" t="s">
        <v>28</v>
      </c>
      <c r="F198" s="1" t="s">
        <v>28</v>
      </c>
      <c r="G198" s="40">
        <v>45413</v>
      </c>
      <c r="H198" s="3">
        <v>47238</v>
      </c>
      <c r="I198" s="5">
        <v>47056</v>
      </c>
      <c r="J198" s="4">
        <v>63859.07</v>
      </c>
      <c r="K198" s="1">
        <v>0</v>
      </c>
      <c r="L198" s="1" t="s">
        <v>278</v>
      </c>
      <c r="M198" s="1" t="s">
        <v>208</v>
      </c>
      <c r="N198" s="1" t="s">
        <v>289</v>
      </c>
      <c r="O198" s="1" t="s">
        <v>290</v>
      </c>
      <c r="P198" s="1" t="s">
        <v>292</v>
      </c>
    </row>
    <row r="199" spans="1:16" ht="41.4">
      <c r="A199" s="1" t="s">
        <v>14</v>
      </c>
      <c r="B199" s="32" t="s">
        <v>15</v>
      </c>
      <c r="C199" s="1" t="s">
        <v>690</v>
      </c>
      <c r="D199" s="1" t="s">
        <v>366</v>
      </c>
      <c r="E199" s="38" t="s">
        <v>100</v>
      </c>
      <c r="F199" s="1" t="s">
        <v>100</v>
      </c>
      <c r="G199" s="40">
        <v>46174</v>
      </c>
      <c r="H199" s="3">
        <v>47269</v>
      </c>
      <c r="I199" s="5">
        <v>47087</v>
      </c>
      <c r="J199" s="4">
        <v>95000</v>
      </c>
      <c r="K199" s="1">
        <v>0</v>
      </c>
      <c r="L199" s="1" t="s">
        <v>477</v>
      </c>
      <c r="M199" s="1" t="s">
        <v>208</v>
      </c>
      <c r="N199" s="1" t="s">
        <v>287</v>
      </c>
      <c r="O199" s="1" t="s">
        <v>290</v>
      </c>
      <c r="P199" s="1" t="s">
        <v>292</v>
      </c>
    </row>
    <row r="200" spans="1:16" ht="41.4">
      <c r="A200" s="1" t="s">
        <v>14</v>
      </c>
      <c r="B200" s="32" t="s">
        <v>15</v>
      </c>
      <c r="C200" s="1" t="s">
        <v>691</v>
      </c>
      <c r="D200" s="1" t="s">
        <v>189</v>
      </c>
      <c r="E200" s="38" t="s">
        <v>103</v>
      </c>
      <c r="F200" s="1" t="s">
        <v>103</v>
      </c>
      <c r="G200" s="40">
        <v>43255</v>
      </c>
      <c r="H200" s="3">
        <v>47272</v>
      </c>
      <c r="I200" s="5">
        <v>47090</v>
      </c>
      <c r="J200" s="4">
        <v>24585</v>
      </c>
      <c r="K200" s="1">
        <v>0</v>
      </c>
      <c r="L200" s="1" t="s">
        <v>279</v>
      </c>
      <c r="M200" s="1" t="s">
        <v>208</v>
      </c>
      <c r="N200" s="1" t="s">
        <v>286</v>
      </c>
      <c r="O200" s="1" t="s">
        <v>290</v>
      </c>
      <c r="P200" s="1" t="s">
        <v>295</v>
      </c>
    </row>
    <row r="201" spans="1:16" ht="41.4">
      <c r="A201" s="1" t="s">
        <v>14</v>
      </c>
      <c r="B201" s="32" t="s">
        <v>15</v>
      </c>
      <c r="C201" s="1" t="s">
        <v>692</v>
      </c>
      <c r="D201" s="1" t="s">
        <v>190</v>
      </c>
      <c r="E201" s="38" t="s">
        <v>22</v>
      </c>
      <c r="F201" s="1" t="s">
        <v>23</v>
      </c>
      <c r="G201" s="40">
        <v>45558</v>
      </c>
      <c r="H201" s="3">
        <v>47360</v>
      </c>
      <c r="I201" s="5">
        <v>47177</v>
      </c>
      <c r="J201" s="4">
        <v>97000</v>
      </c>
      <c r="K201" s="1">
        <v>0</v>
      </c>
      <c r="L201" s="1" t="s">
        <v>478</v>
      </c>
      <c r="M201" s="1" t="s">
        <v>208</v>
      </c>
      <c r="N201" s="1" t="s">
        <v>287</v>
      </c>
      <c r="O201" s="1" t="s">
        <v>290</v>
      </c>
      <c r="P201" s="1" t="s">
        <v>293</v>
      </c>
    </row>
    <row r="202" spans="1:16" ht="82.8">
      <c r="A202" s="1" t="s">
        <v>14</v>
      </c>
      <c r="B202" s="32" t="s">
        <v>15</v>
      </c>
      <c r="C202" s="1" t="s">
        <v>693</v>
      </c>
      <c r="D202" s="1" t="s">
        <v>191</v>
      </c>
      <c r="E202" s="38" t="s">
        <v>28</v>
      </c>
      <c r="F202" s="1" t="s">
        <v>28</v>
      </c>
      <c r="G202" s="40">
        <v>45747</v>
      </c>
      <c r="H202" s="3">
        <v>47572</v>
      </c>
      <c r="I202" s="5">
        <v>47391</v>
      </c>
      <c r="J202" s="4">
        <v>241144.13</v>
      </c>
      <c r="K202" s="1">
        <v>0</v>
      </c>
      <c r="L202" s="1" t="s">
        <v>226</v>
      </c>
      <c r="M202" s="1" t="s">
        <v>208</v>
      </c>
      <c r="N202" s="1" t="s">
        <v>289</v>
      </c>
      <c r="O202" s="1" t="s">
        <v>290</v>
      </c>
      <c r="P202" s="1" t="s">
        <v>294</v>
      </c>
    </row>
    <row r="203" spans="1:16" ht="41.4">
      <c r="A203" s="1" t="s">
        <v>14</v>
      </c>
      <c r="B203" s="32" t="s">
        <v>15</v>
      </c>
      <c r="C203" s="1" t="s">
        <v>694</v>
      </c>
      <c r="D203" s="1" t="s">
        <v>57</v>
      </c>
      <c r="E203" s="38" t="s">
        <v>24</v>
      </c>
      <c r="F203" s="1" t="s">
        <v>58</v>
      </c>
      <c r="G203" s="43">
        <v>46113</v>
      </c>
      <c r="H203" s="12">
        <v>47573</v>
      </c>
      <c r="I203" s="5">
        <v>47391</v>
      </c>
      <c r="J203" s="25">
        <v>63654.34</v>
      </c>
      <c r="K203" s="1">
        <v>0</v>
      </c>
      <c r="L203" s="1" t="s">
        <v>479</v>
      </c>
      <c r="M203" s="1" t="s">
        <v>208</v>
      </c>
      <c r="N203" s="1" t="s">
        <v>287</v>
      </c>
      <c r="O203" s="1" t="s">
        <v>290</v>
      </c>
      <c r="P203" s="1" t="s">
        <v>292</v>
      </c>
    </row>
    <row r="204" spans="1:16" ht="41.4">
      <c r="A204" s="1" t="s">
        <v>14</v>
      </c>
      <c r="B204" s="32" t="s">
        <v>15</v>
      </c>
      <c r="C204" s="1" t="s">
        <v>695</v>
      </c>
      <c r="D204" s="1" t="s">
        <v>99</v>
      </c>
      <c r="E204" s="38" t="s">
        <v>100</v>
      </c>
      <c r="F204" s="1" t="s">
        <v>100</v>
      </c>
      <c r="G204" s="43">
        <v>45943</v>
      </c>
      <c r="H204" s="12">
        <v>47573</v>
      </c>
      <c r="I204" s="5">
        <v>47391</v>
      </c>
      <c r="J204" s="25">
        <v>95000</v>
      </c>
      <c r="K204" s="1">
        <v>0</v>
      </c>
      <c r="L204" s="1" t="s">
        <v>217</v>
      </c>
      <c r="M204" s="1" t="s">
        <v>208</v>
      </c>
      <c r="N204" s="1" t="s">
        <v>289</v>
      </c>
      <c r="O204" s="1" t="s">
        <v>290</v>
      </c>
      <c r="P204" s="1" t="s">
        <v>293</v>
      </c>
    </row>
    <row r="205" spans="1:16" ht="124.2">
      <c r="A205" s="1" t="s">
        <v>14</v>
      </c>
      <c r="B205" s="32" t="s">
        <v>15</v>
      </c>
      <c r="C205" s="1" t="s">
        <v>696</v>
      </c>
      <c r="D205" s="1" t="s">
        <v>192</v>
      </c>
      <c r="E205" s="38" t="s">
        <v>28</v>
      </c>
      <c r="F205" s="1" t="s">
        <v>28</v>
      </c>
      <c r="G205" s="40">
        <v>45898</v>
      </c>
      <c r="H205" s="3">
        <v>47723</v>
      </c>
      <c r="I205" s="5">
        <v>47542</v>
      </c>
      <c r="J205" s="4">
        <v>110730</v>
      </c>
      <c r="K205" s="1">
        <v>0</v>
      </c>
      <c r="L205" s="1" t="s">
        <v>480</v>
      </c>
      <c r="M205" s="1" t="s">
        <v>208</v>
      </c>
      <c r="N205" s="1" t="s">
        <v>289</v>
      </c>
      <c r="O205" s="1" t="s">
        <v>290</v>
      </c>
      <c r="P205" s="1" t="s">
        <v>292</v>
      </c>
    </row>
    <row r="206" spans="1:16" ht="41.4">
      <c r="A206" s="1" t="s">
        <v>14</v>
      </c>
      <c r="B206" s="32" t="s">
        <v>15</v>
      </c>
      <c r="C206" s="1" t="s">
        <v>697</v>
      </c>
      <c r="D206" s="1" t="s">
        <v>193</v>
      </c>
      <c r="E206" s="38" t="s">
        <v>100</v>
      </c>
      <c r="F206" s="1" t="s">
        <v>100</v>
      </c>
      <c r="G206" s="40">
        <v>45945</v>
      </c>
      <c r="H206" s="3">
        <v>47770</v>
      </c>
      <c r="I206" s="5">
        <v>47587</v>
      </c>
      <c r="J206" s="4">
        <v>95000</v>
      </c>
      <c r="K206" s="1">
        <v>0</v>
      </c>
      <c r="L206" s="1" t="s">
        <v>481</v>
      </c>
      <c r="M206" s="1" t="s">
        <v>208</v>
      </c>
      <c r="N206" s="1" t="s">
        <v>289</v>
      </c>
      <c r="O206" s="1" t="s">
        <v>290</v>
      </c>
      <c r="P206" s="1" t="s">
        <v>293</v>
      </c>
    </row>
    <row r="207" spans="1:16" ht="41.4">
      <c r="A207" s="1" t="s">
        <v>14</v>
      </c>
      <c r="B207" s="32" t="s">
        <v>15</v>
      </c>
      <c r="C207" s="1" t="s">
        <v>698</v>
      </c>
      <c r="D207" s="1" t="s">
        <v>194</v>
      </c>
      <c r="E207" s="38" t="s">
        <v>24</v>
      </c>
      <c r="F207" s="1" t="s">
        <v>25</v>
      </c>
      <c r="G207" s="40">
        <v>46027</v>
      </c>
      <c r="H207" s="3">
        <v>47852</v>
      </c>
      <c r="I207" s="5">
        <v>47668</v>
      </c>
      <c r="J207" s="4">
        <v>535900</v>
      </c>
      <c r="K207" s="1">
        <v>0</v>
      </c>
      <c r="L207" s="1" t="s">
        <v>280</v>
      </c>
      <c r="M207" s="1" t="s">
        <v>208</v>
      </c>
      <c r="N207" s="1" t="s">
        <v>288</v>
      </c>
      <c r="O207" s="1" t="s">
        <v>290</v>
      </c>
      <c r="P207" s="1" t="s">
        <v>297</v>
      </c>
    </row>
    <row r="208" spans="1:16" ht="41.4">
      <c r="A208" s="1" t="s">
        <v>14</v>
      </c>
      <c r="B208" s="32" t="s">
        <v>15</v>
      </c>
      <c r="C208" s="1" t="s">
        <v>699</v>
      </c>
      <c r="D208" s="1" t="s">
        <v>195</v>
      </c>
      <c r="E208" s="38" t="s">
        <v>24</v>
      </c>
      <c r="F208" s="1" t="s">
        <v>58</v>
      </c>
      <c r="G208" s="43">
        <v>44958</v>
      </c>
      <c r="H208" s="12">
        <v>47880</v>
      </c>
      <c r="I208" s="5">
        <v>47696</v>
      </c>
      <c r="J208" s="25">
        <v>20000</v>
      </c>
      <c r="K208" s="1">
        <v>0</v>
      </c>
      <c r="L208" s="1" t="s">
        <v>281</v>
      </c>
      <c r="M208" s="1" t="s">
        <v>208</v>
      </c>
      <c r="N208" s="1" t="s">
        <v>288</v>
      </c>
      <c r="O208" s="1" t="s">
        <v>290</v>
      </c>
      <c r="P208" s="1" t="s">
        <v>293</v>
      </c>
    </row>
    <row r="209" spans="1:16" ht="41.4">
      <c r="A209" s="1" t="s">
        <v>14</v>
      </c>
      <c r="B209" s="32" t="s">
        <v>15</v>
      </c>
      <c r="C209" s="1" t="s">
        <v>700</v>
      </c>
      <c r="D209" s="1" t="s">
        <v>367</v>
      </c>
      <c r="E209" s="38" t="s">
        <v>28</v>
      </c>
      <c r="F209" s="1" t="s">
        <v>28</v>
      </c>
      <c r="G209" s="43">
        <v>46143</v>
      </c>
      <c r="H209" s="12">
        <v>47968</v>
      </c>
      <c r="I209" s="5">
        <v>47786</v>
      </c>
      <c r="J209" s="25">
        <v>25296</v>
      </c>
      <c r="K209" s="1">
        <v>0</v>
      </c>
      <c r="L209" s="1" t="s">
        <v>482</v>
      </c>
      <c r="M209" s="1" t="s">
        <v>208</v>
      </c>
      <c r="N209" s="1" t="s">
        <v>288</v>
      </c>
      <c r="O209" s="1" t="s">
        <v>290</v>
      </c>
      <c r="P209" s="1" t="s">
        <v>295</v>
      </c>
    </row>
    <row r="210" spans="1:16" ht="41.4">
      <c r="A210" s="1" t="s">
        <v>14</v>
      </c>
      <c r="B210" s="32" t="s">
        <v>15</v>
      </c>
      <c r="C210" s="1" t="s">
        <v>701</v>
      </c>
      <c r="D210" s="1" t="s">
        <v>196</v>
      </c>
      <c r="E210" s="38" t="s">
        <v>24</v>
      </c>
      <c r="F210" s="1" t="s">
        <v>25</v>
      </c>
      <c r="G210" s="40">
        <v>45809</v>
      </c>
      <c r="H210" s="3">
        <v>48365</v>
      </c>
      <c r="I210" s="5">
        <v>48182</v>
      </c>
      <c r="J210" s="4">
        <f>18749*1.2</f>
        <v>22498.799999999999</v>
      </c>
      <c r="K210" s="1">
        <v>0</v>
      </c>
      <c r="L210" s="1" t="s">
        <v>483</v>
      </c>
      <c r="M210" s="1" t="s">
        <v>208</v>
      </c>
      <c r="N210" s="1" t="s">
        <v>288</v>
      </c>
      <c r="O210" s="1" t="s">
        <v>290</v>
      </c>
      <c r="P210" s="1" t="s">
        <v>295</v>
      </c>
    </row>
    <row r="211" spans="1:16" ht="41.4">
      <c r="A211" s="1" t="s">
        <v>14</v>
      </c>
      <c r="B211" s="32" t="s">
        <v>15</v>
      </c>
      <c r="C211" s="1" t="s">
        <v>702</v>
      </c>
      <c r="D211" s="1" t="s">
        <v>197</v>
      </c>
      <c r="E211" s="38" t="s">
        <v>92</v>
      </c>
      <c r="F211" s="1" t="s">
        <v>92</v>
      </c>
      <c r="G211" s="40">
        <v>43374</v>
      </c>
      <c r="H211" s="3">
        <v>48852</v>
      </c>
      <c r="I211" s="5">
        <v>48668</v>
      </c>
      <c r="J211" s="4" t="s">
        <v>206</v>
      </c>
      <c r="K211" s="1">
        <v>0</v>
      </c>
      <c r="L211" s="1" t="s">
        <v>484</v>
      </c>
      <c r="M211" s="1" t="s">
        <v>208</v>
      </c>
      <c r="N211" s="1" t="s">
        <v>289</v>
      </c>
      <c r="O211" s="1" t="s">
        <v>290</v>
      </c>
      <c r="P211" s="1" t="s">
        <v>297</v>
      </c>
    </row>
    <row r="212" spans="1:16" ht="41.4">
      <c r="A212" s="1" t="s">
        <v>14</v>
      </c>
      <c r="B212" s="32" t="s">
        <v>15</v>
      </c>
      <c r="C212" s="1" t="s">
        <v>703</v>
      </c>
      <c r="D212" s="1" t="s">
        <v>198</v>
      </c>
      <c r="E212" s="38" t="s">
        <v>92</v>
      </c>
      <c r="F212" s="1" t="s">
        <v>130</v>
      </c>
      <c r="G212" s="40">
        <v>45299</v>
      </c>
      <c r="H212" s="3">
        <v>48951</v>
      </c>
      <c r="I212" s="5">
        <v>48767</v>
      </c>
      <c r="J212" s="4">
        <v>0</v>
      </c>
      <c r="K212" s="1">
        <v>0</v>
      </c>
      <c r="L212" s="1" t="s">
        <v>282</v>
      </c>
      <c r="M212" s="1" t="s">
        <v>208</v>
      </c>
      <c r="N212" s="1" t="s">
        <v>287</v>
      </c>
      <c r="O212" s="1" t="s">
        <v>290</v>
      </c>
      <c r="P212" s="1" t="s">
        <v>297</v>
      </c>
    </row>
    <row r="213" spans="1:16" ht="41.4">
      <c r="A213" s="1" t="s">
        <v>14</v>
      </c>
      <c r="B213" s="32" t="s">
        <v>15</v>
      </c>
      <c r="C213" s="1" t="s">
        <v>704</v>
      </c>
      <c r="D213" s="1" t="s">
        <v>199</v>
      </c>
      <c r="E213" s="38" t="s">
        <v>103</v>
      </c>
      <c r="F213" s="1" t="s">
        <v>103</v>
      </c>
      <c r="G213" s="40">
        <v>45342</v>
      </c>
      <c r="H213" s="3">
        <v>48995</v>
      </c>
      <c r="I213" s="5">
        <v>48811</v>
      </c>
      <c r="J213" s="4">
        <v>0</v>
      </c>
      <c r="K213" s="1">
        <v>0</v>
      </c>
      <c r="L213" s="1" t="s">
        <v>485</v>
      </c>
      <c r="M213" s="1" t="s">
        <v>208</v>
      </c>
      <c r="N213" s="1" t="s">
        <v>289</v>
      </c>
      <c r="O213" s="1" t="s">
        <v>290</v>
      </c>
      <c r="P213" s="1" t="s">
        <v>297</v>
      </c>
    </row>
    <row r="214" spans="1:16" ht="41.4">
      <c r="A214" s="1" t="s">
        <v>14</v>
      </c>
      <c r="B214" s="32" t="s">
        <v>15</v>
      </c>
      <c r="C214" s="1" t="s">
        <v>705</v>
      </c>
      <c r="D214" s="1" t="s">
        <v>200</v>
      </c>
      <c r="E214" s="38" t="s">
        <v>100</v>
      </c>
      <c r="F214" s="1" t="s">
        <v>100</v>
      </c>
      <c r="G214" s="40">
        <v>44040</v>
      </c>
      <c r="H214" s="3">
        <v>49517</v>
      </c>
      <c r="I214" s="5">
        <v>49336</v>
      </c>
      <c r="J214" s="4" t="s">
        <v>207</v>
      </c>
      <c r="K214" s="1">
        <v>0</v>
      </c>
      <c r="L214" s="1" t="s">
        <v>283</v>
      </c>
      <c r="M214" s="1" t="s">
        <v>208</v>
      </c>
      <c r="N214" s="1" t="s">
        <v>286</v>
      </c>
      <c r="O214" s="1" t="s">
        <v>290</v>
      </c>
      <c r="P214" s="1" t="s">
        <v>301</v>
      </c>
    </row>
    <row r="215" spans="1:16" ht="41.4">
      <c r="A215" s="1" t="s">
        <v>14</v>
      </c>
      <c r="B215" s="32" t="s">
        <v>15</v>
      </c>
      <c r="C215" s="1" t="s">
        <v>706</v>
      </c>
      <c r="D215" s="1" t="s">
        <v>201</v>
      </c>
      <c r="E215" s="38" t="s">
        <v>49</v>
      </c>
      <c r="F215" s="1" t="s">
        <v>154</v>
      </c>
      <c r="G215" s="40">
        <v>43831</v>
      </c>
      <c r="H215" s="3">
        <v>55153</v>
      </c>
      <c r="I215" s="5">
        <v>54969</v>
      </c>
      <c r="J215" s="4">
        <v>40000</v>
      </c>
      <c r="K215" s="1">
        <v>0</v>
      </c>
      <c r="L215" s="1" t="s">
        <v>284</v>
      </c>
      <c r="M215" s="1">
        <v>1079454</v>
      </c>
      <c r="N215" s="1" t="s">
        <v>288</v>
      </c>
      <c r="O215" s="1" t="s">
        <v>290</v>
      </c>
      <c r="P215" s="1" t="s">
        <v>293</v>
      </c>
    </row>
  </sheetData>
  <sheetProtection formatCells="0" formatColumns="0" formatRows="0" insertColumns="0" insertRows="0" insertHyperlinks="0" deleteColumns="0" deleteRows="0" sort="0" autoFilter="0" pivotTables="0"/>
  <autoFilter ref="A1:P215" xr:uid="{00000000-0001-0000-0000-000000000000}"/>
  <phoneticPr fontId="122" type="noConversion"/>
  <conditionalFormatting sqref="I14 I68 I103">
    <cfRule type="containsText" dxfId="381" priority="249" operator="containsText" text="Due to Expire in 3 - 12 Months">
      <formula>NOT(ISERROR(SEARCH("Due to Expire in 3 - 12 Months",I39)))</formula>
    </cfRule>
  </conditionalFormatting>
  <conditionalFormatting sqref="I2 I5:I13 I69 I99 I159:I161">
    <cfRule type="containsText" dxfId="380" priority="403" operator="containsText" text="Due to Expire in 3 - 12 Months">
      <formula>NOT(ISERROR(SEARCH("Due to Expire in 3 - 12 Months",I28)))</formula>
    </cfRule>
  </conditionalFormatting>
  <conditionalFormatting sqref="I2 I14">
    <cfRule type="containsText" dxfId="379" priority="297" operator="containsText" text="Due to Expire in 3 - 12 Months">
      <formula>NOT(ISERROR(SEARCH("Due to Expire in 3 - 12 Months",I146)))</formula>
    </cfRule>
  </conditionalFormatting>
  <conditionalFormatting sqref="I2 I19 I103:I104 I148">
    <cfRule type="containsText" dxfId="378" priority="309" operator="containsText" text="Due to Expire in 3 - 12 Months">
      <formula>NOT(ISERROR(SEARCH("Due to Expire in 3 - 12 Months",I22)))</formula>
    </cfRule>
  </conditionalFormatting>
  <conditionalFormatting sqref="I2 I20 I55">
    <cfRule type="containsText" dxfId="377" priority="317" operator="containsText" text="Due to Expire in 3 - 12 Months">
      <formula>NOT(ISERROR(SEARCH("Due to Expire in 3 - 12 Months",I6)))</formula>
    </cfRule>
  </conditionalFormatting>
  <conditionalFormatting sqref="I2 I57 I103">
    <cfRule type="containsText" dxfId="376" priority="323" operator="containsText" text="Due to Expire in 3 - 12 Months">
      <formula>NOT(ISERROR(SEARCH("Due to Expire in 3 - 12 Months",I59)))</formula>
    </cfRule>
  </conditionalFormatting>
  <conditionalFormatting sqref="I2 I57 I152">
    <cfRule type="containsText" dxfId="375" priority="379" operator="containsText" text="Due to Expire in 3 - 12 Months">
      <formula>NOT(ISERROR(SEARCH("Due to Expire in 3 - 12 Months",I29)))</formula>
    </cfRule>
  </conditionalFormatting>
  <conditionalFormatting sqref="I2 I59 I94:I95">
    <cfRule type="containsText" dxfId="374" priority="374" operator="containsText" text="Due to Expire in 3 - 12 Months">
      <formula>NOT(ISERROR(SEARCH("Due to Expire in 3 - 12 Months",I39)))</formula>
    </cfRule>
  </conditionalFormatting>
  <conditionalFormatting sqref="I2 I61:I63 I69 I98:I99 I103:I104">
    <cfRule type="containsText" dxfId="373" priority="368" operator="containsText" text="Due to Expire in 3 - 12 Months">
      <formula>NOT(ISERROR(SEARCH("Due to Expire in 3 - 12 Months",I36)))</formula>
    </cfRule>
  </conditionalFormatting>
  <conditionalFormatting sqref="I2 I65 I88 I96 I99">
    <cfRule type="containsText" dxfId="372" priority="410" operator="containsText" text="Due to Expire in 3 - 12 Months">
      <formula>NOT(ISERROR(SEARCH("Due to Expire in 3 - 12 Months",I38)))</formula>
    </cfRule>
  </conditionalFormatting>
  <conditionalFormatting sqref="I2">
    <cfRule type="containsText" dxfId="371" priority="107" operator="containsText" text="Due to Expire in 3 - 12 Months">
      <formula>NOT(ISERROR(SEARCH("Due to Expire in 3 - 12 Months",I71)))</formula>
    </cfRule>
    <cfRule type="containsText" dxfId="370" priority="247" operator="containsText" text="Due to Expire in 3 - 12 Months">
      <formula>NOT(ISERROR(SEARCH("Due to Expire in 3 - 12 Months",I117)))</formula>
    </cfRule>
    <cfRule type="containsText" dxfId="369" priority="98430" operator="containsText" text="Due to Expire in 3 - 12 Months">
      <formula>NOT(ISERROR(SEARCH("Due to Expire in 3 - 12 Months",I121)))</formula>
    </cfRule>
    <cfRule type="containsText" dxfId="368" priority="98431" operator="containsText" text="Due to Expire in 3 - 12 Months">
      <formula>NOT(ISERROR(SEARCH("Due to Expire in 3 - 12 Months",I143)))</formula>
    </cfRule>
    <cfRule type="containsText" dxfId="367" priority="98432" operator="containsText" text="Due to Expire in 3 - 12 Months">
      <formula>NOT(ISERROR(SEARCH("Due to Expire in 3 - 12 Months",I151)))</formula>
    </cfRule>
    <cfRule type="containsText" dxfId="366" priority="98433" operator="containsText" text="Due to Expire in 3 - 12 Months">
      <formula>NOT(ISERROR(SEARCH("Due to Expire in 3 - 12 Months",I128)))</formula>
    </cfRule>
    <cfRule type="containsText" dxfId="365" priority="98434" operator="containsText" text="Due to Expire in 3 - 12 Months">
      <formula>NOT(ISERROR(SEARCH("Due to Expire in 3 - 12 Months",I133)))</formula>
    </cfRule>
    <cfRule type="containsText" dxfId="364" priority="98435" operator="containsText" text="Due to Expire in 3 - 12 Months">
      <formula>NOT(ISERROR(SEARCH("Due to Expire in 3 - 12 Months",I299)))</formula>
    </cfRule>
    <cfRule type="containsText" dxfId="363" priority="98436" operator="containsText" text="Due to Expire in 3 - 12 Months">
      <formula>NOT(ISERROR(SEARCH("Due to Expire in 3 - 12 Months",I124)))</formula>
    </cfRule>
    <cfRule type="containsText" dxfId="362" priority="98437" operator="containsText" text="Due to Expire in 3 - 12 Months">
      <formula>NOT(ISERROR(SEARCH("Due to Expire in 3 - 12 Months",I11)))</formula>
    </cfRule>
    <cfRule type="containsText" dxfId="361" priority="98438" operator="containsText" text="Due to Expire in 3 - 12 Months">
      <formula>NOT(ISERROR(SEARCH("Due to Expire in 3 - 12 Months",I137)))</formula>
    </cfRule>
    <cfRule type="containsText" dxfId="360" priority="98439" operator="containsText" text="Due to Expire in 3 - 12 Months">
      <formula>NOT(ISERROR(SEARCH("Due to Expire in 3 - 12 Months",I113)))</formula>
    </cfRule>
    <cfRule type="containsText" dxfId="359" priority="98440" operator="containsText" text="Due to Expire in 3 - 12 Months">
      <formula>NOT(ISERROR(SEARCH("Due to Expire in 3 - 12 Months",I301)))</formula>
    </cfRule>
    <cfRule type="containsText" dxfId="358" priority="98441" operator="containsText" text="Due to Expire in 3 - 12 Months">
      <formula>NOT(ISERROR(SEARCH("Due to Expire in 3 - 12 Months",I126)))</formula>
    </cfRule>
    <cfRule type="containsText" dxfId="357" priority="98442" operator="containsText" text="Due to Expire in 3 - 12 Months">
      <formula>NOT(ISERROR(SEARCH("Due to Expire in 3 - 12 Months",I118)))</formula>
    </cfRule>
    <cfRule type="containsText" dxfId="356" priority="98443" operator="containsText" text="Due to Expire in 3 - 12 Months">
      <formula>NOT(ISERROR(SEARCH("Due to Expire in 3 - 12 Months",I302)))</formula>
    </cfRule>
    <cfRule type="containsText" dxfId="355" priority="98444" operator="containsText" text="Due to Expire in 3 - 12 Months">
      <formula>NOT(ISERROR(SEARCH("Due to Expire in 3 - 12 Months",I155)))</formula>
    </cfRule>
    <cfRule type="containsText" dxfId="354" priority="98445" operator="containsText" text="Due to Expire in 3 - 12 Months">
      <formula>NOT(ISERROR(SEARCH("Due to Expire in 3 - 12 Months",I148)))</formula>
    </cfRule>
    <cfRule type="containsText" dxfId="353" priority="98446" operator="containsText" text="Due to Expire in 3 - 12 Months">
      <formula>NOT(ISERROR(SEARCH("Due to Expire in 3 - 12 Months",I154)))</formula>
    </cfRule>
    <cfRule type="containsText" dxfId="352" priority="98447" operator="containsText" text="Due to Expire in 3 - 12 Months">
      <formula>NOT(ISERROR(SEARCH("Due to Expire in 3 - 12 Months",I304)))</formula>
    </cfRule>
  </conditionalFormatting>
  <conditionalFormatting sqref="I3:I4 I13 I20 I68:I69 I96">
    <cfRule type="containsText" dxfId="351" priority="384" operator="containsText" text="Due to Expire in 3 - 12 Months">
      <formula>NOT(ISERROR(SEARCH("Due to Expire in 3 - 12 Months",I22)))</formula>
    </cfRule>
  </conditionalFormatting>
  <conditionalFormatting sqref="I3:I4">
    <cfRule type="containsText" dxfId="350" priority="194" operator="containsText" text="Due to Expire in 3 - 12 Months">
      <formula>NOT(ISERROR(SEARCH("Due to Expire in 3 - 12 Months",I81)))</formula>
    </cfRule>
    <cfRule type="containsText" dxfId="349" priority="366" operator="containsText" text="Due to Expire in 3 - 12 Months">
      <formula>NOT(ISERROR(SEARCH("Due to Expire in 3 - 12 Months",I32)))</formula>
    </cfRule>
  </conditionalFormatting>
  <conditionalFormatting sqref="I5:I8 I14 I57">
    <cfRule type="containsText" dxfId="348" priority="397" operator="containsText" text="Due to Expire in 3 - 12 Months">
      <formula>NOT(ISERROR(SEARCH("Due to Expire in 3 - 12 Months",I23)))</formula>
    </cfRule>
  </conditionalFormatting>
  <conditionalFormatting sqref="I5:I8 I69 I104 I107">
    <cfRule type="containsText" dxfId="347" priority="357" operator="containsText" text="Due to Expire in 3 - 12 Months">
      <formula>NOT(ISERROR(SEARCH("Due to Expire in 3 - 12 Months",I33)))</formula>
    </cfRule>
  </conditionalFormatting>
  <conditionalFormatting sqref="I6:I8 I15:I16">
    <cfRule type="containsText" dxfId="346" priority="232" operator="containsText" text="Due to Expire in 3 - 12 Months">
      <formula>NOT(ISERROR(SEARCH("Due to Expire in 3 - 12 Months",I28)))</formula>
    </cfRule>
  </conditionalFormatting>
  <conditionalFormatting sqref="I7 I87:I88 I96 I103 I123 I135 I159:I161">
    <cfRule type="containsText" dxfId="345" priority="412" operator="containsText" text="Due to Expire in 3 - 12 Months">
      <formula>NOT(ISERROR(SEARCH("Due to Expire in 3 - 12 Months",I55)))</formula>
    </cfRule>
  </conditionalFormatting>
  <conditionalFormatting sqref="I9:I10 I14">
    <cfRule type="containsText" dxfId="344" priority="26" operator="containsText" text="Due to Expire in 3 - 12 Months">
      <formula>NOT(ISERROR(SEARCH("Due to Expire in 3 - 12 Months",I132)))</formula>
    </cfRule>
  </conditionalFormatting>
  <conditionalFormatting sqref="I9:I13">
    <cfRule type="containsText" dxfId="343" priority="76" operator="containsText" text="Due to Expire in 3 - 12 Months">
      <formula>NOT(ISERROR(SEARCH("Due to Expire in 3 - 12 Months",I301)))</formula>
    </cfRule>
  </conditionalFormatting>
  <conditionalFormatting sqref="I11:I14">
    <cfRule type="containsText" dxfId="342" priority="106" operator="containsText" text="Due to Expire in 3 - 12 Months">
      <formula>NOT(ISERROR(SEARCH("Due to Expire in 3 - 12 Months",I135)))</formula>
    </cfRule>
  </conditionalFormatting>
  <conditionalFormatting sqref="I13 I19:I20">
    <cfRule type="containsText" dxfId="341" priority="168" operator="containsText" text="Due to Expire in 3 - 12 Months">
      <formula>NOT(ISERROR(SEARCH("Due to Expire in 3 - 12 Months",I126)))</formula>
    </cfRule>
  </conditionalFormatting>
  <conditionalFormatting sqref="I13 I19:I21 I55 I103">
    <cfRule type="containsText" dxfId="340" priority="275" operator="containsText" text="Due to Expire in 3 - 12 Months">
      <formula>NOT(ISERROR(SEARCH("Due to Expire in 3 - 12 Months",I30)))</formula>
    </cfRule>
  </conditionalFormatting>
  <conditionalFormatting sqref="I13 I57">
    <cfRule type="containsText" dxfId="339" priority="401" operator="containsText" text="Due to Expire in 3 - 12 Months">
      <formula>NOT(ISERROR(SEARCH("Due to Expire in 3 - 12 Months",I303)))</formula>
    </cfRule>
  </conditionalFormatting>
  <conditionalFormatting sqref="I13 I91:I93 I96 I99 I103">
    <cfRule type="containsText" dxfId="338" priority="339" operator="containsText" text="Due to Expire in 3 - 12 Months">
      <formula>NOT(ISERROR(SEARCH("Due to Expire in 3 - 12 Months",I53)))</formula>
    </cfRule>
  </conditionalFormatting>
  <conditionalFormatting sqref="I13:I14 I76:I77 I88 I148">
    <cfRule type="containsText" dxfId="337" priority="288" operator="containsText" text="Due to Expire in 3 - 12 Months">
      <formula>NOT(ISERROR(SEARCH("Due to Expire in 3 - 12 Months",I24)))</formula>
    </cfRule>
  </conditionalFormatting>
  <conditionalFormatting sqref="I14">
    <cfRule type="containsText" dxfId="336" priority="98461" operator="containsText" text="Due to Expire in 3 - 12 Months">
      <formula>NOT(ISERROR(SEARCH("Due to Expire in 3 - 12 Months",I305)))</formula>
    </cfRule>
    <cfRule type="containsText" dxfId="335" priority="98462" operator="containsText" text="Due to Expire in 3 - 12 Months">
      <formula>NOT(ISERROR(SEARCH("Due to Expire in 3 - 12 Months",I28)))</formula>
    </cfRule>
    <cfRule type="containsText" dxfId="334" priority="98463" operator="containsText" text="Due to Expire in 3 - 12 Months">
      <formula>NOT(ISERROR(SEARCH("Due to Expire in 3 - 12 Months",I59)))</formula>
    </cfRule>
  </conditionalFormatting>
  <conditionalFormatting sqref="I15:I16">
    <cfRule type="containsText" dxfId="333" priority="98303" operator="containsText" text="Due to Expire in 3 - 12 Months">
      <formula>NOT(ISERROR(SEARCH("Due to Expire in 3 - 12 Months",I303)))</formula>
    </cfRule>
    <cfRule type="containsText" dxfId="332" priority="98304" operator="containsText" text="Due to Expire in 3 - 12 Months">
      <formula>NOT(ISERROR(SEARCH("Due to Expire in 3 - 12 Months",I135)))</formula>
    </cfRule>
  </conditionalFormatting>
  <conditionalFormatting sqref="I17:I18 I107">
    <cfRule type="containsText" dxfId="331" priority="391" operator="containsText" text="Due to Expire in 3 - 12 Months">
      <formula>NOT(ISERROR(SEARCH("Due to Expire in 3 - 12 Months",I38)))</formula>
    </cfRule>
  </conditionalFormatting>
  <conditionalFormatting sqref="I17:I18">
    <cfRule type="containsText" dxfId="330" priority="98305" operator="containsText" text="Due to Expire in 3 - 12 Months">
      <formula>NOT(ISERROR(SEARCH("Due to Expire in 3 - 12 Months",I304)))</formula>
    </cfRule>
    <cfRule type="containsText" dxfId="329" priority="98306" operator="containsText" text="Due to Expire in 3 - 12 Months">
      <formula>NOT(ISERROR(SEARCH("Due to Expire in 3 - 12 Months",I136)))</formula>
    </cfRule>
  </conditionalFormatting>
  <conditionalFormatting sqref="I19 I21:I22">
    <cfRule type="containsText" dxfId="328" priority="98413" operator="containsText" text="Due to Expire in 3 - 12 Months">
      <formula>NOT(ISERROR(SEARCH("Due to Expire in 3 - 12 Months",I133)))</formula>
    </cfRule>
  </conditionalFormatting>
  <conditionalFormatting sqref="I19">
    <cfRule type="containsText" dxfId="327" priority="98307" operator="containsText" text="Due to Expire in 3 - 12 Months">
      <formula>NOT(ISERROR(SEARCH("Due to Expire in 3 - 12 Months",I137)))</formula>
    </cfRule>
    <cfRule type="containsText" dxfId="326" priority="98308" operator="containsText" text="Due to Expire in 3 - 12 Months">
      <formula>NOT(ISERROR(SEARCH("Due to Expire in 3 - 12 Months",I305)))</formula>
    </cfRule>
  </conditionalFormatting>
  <conditionalFormatting sqref="I19:I21">
    <cfRule type="containsText" dxfId="325" priority="359" operator="containsText" text="Due to Expire in 3 - 12 Months">
      <formula>NOT(ISERROR(SEARCH("Due to Expire in 3 - 12 Months",I302)))</formula>
    </cfRule>
  </conditionalFormatting>
  <conditionalFormatting sqref="I19:I22 I57">
    <cfRule type="containsText" dxfId="324" priority="370" operator="containsText" text="Due to Expire in 3 - 12 Months">
      <formula>NOT(ISERROR(SEARCH("Due to Expire in 3 - 12 Months",I301)))</formula>
    </cfRule>
  </conditionalFormatting>
  <conditionalFormatting sqref="I19:I22 I103">
    <cfRule type="containsText" dxfId="323" priority="192" operator="containsText" text="Due to Expire in 3 - 12 Months">
      <formula>NOT(ISERROR(SEARCH("Due to Expire in 3 - 12 Months",I35)))</formula>
    </cfRule>
  </conditionalFormatting>
  <conditionalFormatting sqref="I20 I99 I103 I122">
    <cfRule type="containsText" dxfId="322" priority="257" operator="containsText" text="Due to Expire in 3 - 12 Months">
      <formula>NOT(ISERROR(SEARCH("Due to Expire in 3 - 12 Months",I53)))</formula>
    </cfRule>
  </conditionalFormatting>
  <conditionalFormatting sqref="I20">
    <cfRule type="containsText" dxfId="321" priority="98469" operator="containsText" text="Due to Expire in 3 - 12 Months">
      <formula>NOT(ISERROR(SEARCH("Due to Expire in 3 - 12 Months",I137)))</formula>
    </cfRule>
    <cfRule type="containsText" dxfId="320" priority="98470" operator="containsText" text="Due to Expire in 3 - 12 Months">
      <formula>NOT(ISERROR(SEARCH("Due to Expire in 3 - 12 Months",I30)))</formula>
    </cfRule>
    <cfRule type="containsText" dxfId="319" priority="98471" operator="containsText" text="Due to Expire in 3 - 12 Months">
      <formula>NOT(ISERROR(SEARCH("Due to Expire in 3 - 12 Months",I305)))</formula>
    </cfRule>
    <cfRule type="containsText" dxfId="318" priority="98472" operator="containsText" text="Due to Expire in 3 - 12 Months">
      <formula>NOT(ISERROR(SEARCH("Due to Expire in 3 - 12 Months",I126)))</formula>
    </cfRule>
  </conditionalFormatting>
  <conditionalFormatting sqref="I20:I21">
    <cfRule type="containsText" dxfId="317" priority="66" operator="containsText" text="Due to Expire in 3 - 12 Months">
      <formula>NOT(ISERROR(SEARCH("Due to Expire in 3 - 12 Months",I135)))</formula>
    </cfRule>
  </conditionalFormatting>
  <conditionalFormatting sqref="I25 I148">
    <cfRule type="containsText" dxfId="316" priority="406" operator="containsText" text="Due to Expire in 3 - 12 Months">
      <formula>NOT(ISERROR(SEARCH("Due to Expire in 3 - 12 Months",I23)))</formula>
    </cfRule>
  </conditionalFormatting>
  <conditionalFormatting sqref="I25">
    <cfRule type="containsText" dxfId="315" priority="199" operator="containsText" text="Due to Expire in 3 - 12 Months">
      <formula>NOT(ISERROR(SEARCH("Due to Expire in 3 - 12 Months",I151)))</formula>
    </cfRule>
    <cfRule type="containsText" dxfId="314" priority="308" operator="containsText" text="Due to Expire in 3 - 12 Months">
      <formula>NOT(ISERROR(SEARCH("Due to Expire in 3 - 12 Months",I96)))</formula>
    </cfRule>
    <cfRule type="containsText" dxfId="313" priority="358" operator="containsText" text="Due to Expire in 3 - 12 Months">
      <formula>NOT(ISERROR(SEARCH("Due to Expire in 3 - 12 Months",I133)))</formula>
    </cfRule>
    <cfRule type="containsText" dxfId="312" priority="389" operator="containsText" text="Due to Expire in 3 - 12 Months">
      <formula>NOT(ISERROR(SEARCH("Due to Expire in 3 - 12 Months",I125)))</formula>
    </cfRule>
  </conditionalFormatting>
  <conditionalFormatting sqref="I31">
    <cfRule type="containsText" dxfId="311" priority="21" operator="containsText" text="Due to Expire in 3 - 12 Months">
      <formula>NOT(ISERROR(SEARCH("Due to Expire in 3 - 12 Months",I182)))</formula>
    </cfRule>
  </conditionalFormatting>
  <conditionalFormatting sqref="I55 I58 I99 I148">
    <cfRule type="containsText" dxfId="310" priority="217" operator="containsText" text="Due to Expire in 3 - 12 Months">
      <formula>NOT(ISERROR(SEARCH("Due to Expire in 3 - 12 Months",I35)))</formula>
    </cfRule>
  </conditionalFormatting>
  <conditionalFormatting sqref="I55 I58">
    <cfRule type="containsText" dxfId="309" priority="324" operator="containsText" text="Due to Expire in 3 - 12 Months">
      <formula>NOT(ISERROR(SEARCH("Due to Expire in 3 - 12 Months",I146)))</formula>
    </cfRule>
    <cfRule type="containsText" dxfId="308" priority="395" operator="containsText" text="Due to Expire in 3 - 12 Months">
      <formula>NOT(ISERROR(SEARCH("Due to Expire in 3 - 12 Months",I148)))</formula>
    </cfRule>
  </conditionalFormatting>
  <conditionalFormatting sqref="I55 I68:I69 I99 I103 I116">
    <cfRule type="containsText" dxfId="307" priority="420" operator="containsText" text="Due to Expire in 3 - 12 Months">
      <formula>NOT(ISERROR(SEARCH("Due to Expire in 3 - 12 Months",I24)))</formula>
    </cfRule>
  </conditionalFormatting>
  <conditionalFormatting sqref="I55 I88 I96 I99 I119">
    <cfRule type="containsText" dxfId="306" priority="256" operator="containsText" text="Due to Expire in 3 - 12 Months">
      <formula>NOT(ISERROR(SEARCH("Due to Expire in 3 - 12 Months",I87)))</formula>
    </cfRule>
  </conditionalFormatting>
  <conditionalFormatting sqref="I55 I88 I96">
    <cfRule type="containsText" dxfId="305" priority="215" operator="containsText" text="Due to Expire in 3 - 12 Months">
      <formula>NOT(ISERROR(SEARCH("Due to Expire in 3 - 12 Months",I5)))</formula>
    </cfRule>
  </conditionalFormatting>
  <conditionalFormatting sqref="I55 I88 I103 I155:I157">
    <cfRule type="containsText" dxfId="304" priority="259" operator="containsText" text="Due to Expire in 3 - 12 Months">
      <formula>NOT(ISERROR(SEARCH("Due to Expire in 3 - 12 Months",I37)))</formula>
    </cfRule>
  </conditionalFormatting>
  <conditionalFormatting sqref="I55 I96 I98:I99">
    <cfRule type="containsText" dxfId="303" priority="325" operator="containsText" text="Due to Expire in 3 - 12 Months">
      <formula>NOT(ISERROR(SEARCH("Due to Expire in 3 - 12 Months",I38)))</formula>
    </cfRule>
  </conditionalFormatting>
  <conditionalFormatting sqref="I55 I96 I99 I156:I157">
    <cfRule type="containsText" dxfId="302" priority="242" operator="containsText" text="Due to Expire in 3 - 12 Months">
      <formula>NOT(ISERROR(SEARCH("Due to Expire in 3 - 12 Months",I30)))</formula>
    </cfRule>
  </conditionalFormatting>
  <conditionalFormatting sqref="I55 I103 I148">
    <cfRule type="containsText" dxfId="301" priority="244" operator="containsText" text="Due to Expire in 3 - 12 Months">
      <formula>NOT(ISERROR(SEARCH("Due to Expire in 3 - 12 Months",I34)))</formula>
    </cfRule>
  </conditionalFormatting>
  <conditionalFormatting sqref="I55 I103">
    <cfRule type="containsText" dxfId="300" priority="84" operator="containsText" text="Due to Expire in 3 - 12 Months">
      <formula>NOT(ISERROR(SEARCH("Due to Expire in 3 - 12 Months",I70)))</formula>
    </cfRule>
  </conditionalFormatting>
  <conditionalFormatting sqref="I55 I104 I146:I148">
    <cfRule type="containsText" dxfId="299" priority="133" operator="containsText" text="Due to Expire in 3 - 12 Months">
      <formula>NOT(ISERROR(SEARCH("Due to Expire in 3 - 12 Months",I27)))</formula>
    </cfRule>
  </conditionalFormatting>
  <conditionalFormatting sqref="I55">
    <cfRule type="containsText" dxfId="298" priority="382" operator="containsText" text="Due to Expire in 3 - 12 Months">
      <formula>NOT(ISERROR(SEARCH("Due to Expire in 3 - 12 Months",I99)))</formula>
    </cfRule>
    <cfRule type="containsText" dxfId="297" priority="98484" operator="containsText" text="Due to Expire in 3 - 12 Months">
      <formula>NOT(ISERROR(SEARCH("Due to Expire in 3 - 12 Months",I120)))</formula>
    </cfRule>
    <cfRule type="containsText" dxfId="296" priority="98485" operator="containsText" text="Due to Expire in 3 - 12 Months">
      <formula>NOT(ISERROR(SEARCH("Due to Expire in 3 - 12 Months",I124)))</formula>
    </cfRule>
    <cfRule type="containsText" dxfId="295" priority="98487" operator="containsText" text="Due to Expire in 3 - 12 Months">
      <formula>NOT(ISERROR(SEARCH("Due to Expire in 3 - 12 Months",I136)))</formula>
    </cfRule>
    <cfRule type="containsText" dxfId="294" priority="98488" operator="containsText" text="Due to Expire in 3 - 12 Months">
      <formula>NOT(ISERROR(SEARCH("Due to Expire in 3 - 12 Months",I160)))</formula>
    </cfRule>
    <cfRule type="containsText" dxfId="293" priority="98489" operator="containsText" text="Due to Expire in 3 - 12 Months">
      <formula>NOT(ISERROR(SEARCH("Due to Expire in 3 - 12 Months",I127)))</formula>
    </cfRule>
    <cfRule type="containsText" dxfId="292" priority="98490" operator="containsText" text="Due to Expire in 3 - 12 Months">
      <formula>NOT(ISERROR(SEARCH("Due to Expire in 3 - 12 Months",I141)))</formula>
    </cfRule>
    <cfRule type="containsText" dxfId="291" priority="98491" operator="containsText" text="Due to Expire in 3 - 12 Months">
      <formula>NOT(ISERROR(SEARCH("Due to Expire in 3 - 12 Months",I104)))</formula>
    </cfRule>
    <cfRule type="containsText" dxfId="290" priority="98492" operator="containsText" text="Due to Expire in 3 - 12 Months">
      <formula>NOT(ISERROR(SEARCH("Due to Expire in 3 - 12 Months",I302)))</formula>
    </cfRule>
    <cfRule type="containsText" dxfId="289" priority="98493" operator="containsText" text="Due to Expire in 3 - 12 Months">
      <formula>NOT(ISERROR(SEARCH("Due to Expire in 3 - 12 Months",I304)))</formula>
    </cfRule>
    <cfRule type="containsText" dxfId="288" priority="98494" operator="containsText" text="Due to Expire in 3 - 12 Months">
      <formula>NOT(ISERROR(SEARCH("Due to Expire in 3 - 12 Months",I301)))</formula>
    </cfRule>
    <cfRule type="containsText" dxfId="287" priority="98495" operator="containsText" text="Due to Expire in 3 - 12 Months">
      <formula>NOT(ISERROR(SEARCH("Due to Expire in 3 - 12 Months",I153)))</formula>
    </cfRule>
    <cfRule type="containsText" dxfId="286" priority="98496" operator="containsText" text="Due to Expire in 3 - 12 Months">
      <formula>NOT(ISERROR(SEARCH("Due to Expire in 3 - 12 Months",I28)))</formula>
    </cfRule>
    <cfRule type="containsText" dxfId="285" priority="98497" operator="containsText" text="Due to Expire in 3 - 12 Months">
      <formula>NOT(ISERROR(SEARCH("Due to Expire in 3 - 12 Months",I142)))</formula>
    </cfRule>
    <cfRule type="containsText" dxfId="284" priority="98498" operator="containsText" text="Due to Expire in 3 - 12 Months">
      <formula>NOT(ISERROR(SEARCH("Due to Expire in 3 - 12 Months",I21)))</formula>
    </cfRule>
  </conditionalFormatting>
  <conditionalFormatting sqref="I57 I88 I90 I99 I103 I108:I109 I159:I161">
    <cfRule type="containsText" dxfId="283" priority="262" operator="containsText" text="Due to Expire in 3 - 12 Months">
      <formula>NOT(ISERROR(SEARCH("Due to Expire in 3 - 12 Months",I100)))</formula>
    </cfRule>
  </conditionalFormatting>
  <conditionalFormatting sqref="I57 I91:I95">
    <cfRule type="containsText" dxfId="282" priority="394" operator="containsText" text="Due to Expire in 3 - 12 Months">
      <formula>NOT(ISERROR(SEARCH("Due to Expire in 3 - 12 Months",I197)))</formula>
    </cfRule>
  </conditionalFormatting>
  <conditionalFormatting sqref="I57">
    <cfRule type="containsText" dxfId="281" priority="98329" operator="containsText" text="Due to Expire in 3 - 12 Months">
      <formula>NOT(ISERROR(SEARCH("Due to Expire in 3 - 12 Months",I224)))</formula>
    </cfRule>
    <cfRule type="containsText" dxfId="280" priority="98330" operator="containsText" text="Due to Expire in 3 - 12 Months">
      <formula>NOT(ISERROR(SEARCH("Due to Expire in 3 - 12 Months",I222)))</formula>
    </cfRule>
    <cfRule type="containsText" dxfId="279" priority="98331" operator="containsText" text="Due to Expire in 3 - 12 Months">
      <formula>NOT(ISERROR(SEARCH("Due to Expire in 3 - 12 Months",I217)))</formula>
    </cfRule>
    <cfRule type="containsText" dxfId="278" priority="98332" operator="containsText" text="Due to Expire in 3 - 12 Months">
      <formula>NOT(ISERROR(SEARCH("Due to Expire in 3 - 12 Months",I128)))</formula>
    </cfRule>
    <cfRule type="containsText" dxfId="277" priority="98333" operator="containsText" text="Due to Expire in 3 - 12 Months">
      <formula>NOT(ISERROR(SEARCH("Due to Expire in 3 - 12 Months",I131)))</formula>
    </cfRule>
    <cfRule type="containsText" dxfId="276" priority="98334" operator="containsText" text="Due to Expire in 3 - 12 Months">
      <formula>NOT(ISERROR(SEARCH("Due to Expire in 3 - 12 Months",I227)))</formula>
    </cfRule>
    <cfRule type="containsText" dxfId="275" priority="98335" operator="containsText" text="Due to Expire in 3 - 12 Months">
      <formula>NOT(ISERROR(SEARCH("Due to Expire in 3 - 12 Months",I221)))</formula>
    </cfRule>
    <cfRule type="containsText" dxfId="274" priority="98336" operator="containsText" text="Due to Expire in 3 - 12 Months">
      <formula>NOT(ISERROR(SEARCH("Due to Expire in 3 - 12 Months",I216)))</formula>
    </cfRule>
  </conditionalFormatting>
  <conditionalFormatting sqref="I58 I68:I69">
    <cfRule type="containsText" dxfId="273" priority="273" operator="containsText" text="Due to Expire in 3 - 12 Months">
      <formula>NOT(ISERROR(SEARCH("Due to Expire in 3 - 12 Months",I143)))</formula>
    </cfRule>
  </conditionalFormatting>
  <conditionalFormatting sqref="I58 I76:I77 I88">
    <cfRule type="containsText" dxfId="272" priority="123" operator="containsText" text="Due to Expire in 3 - 12 Months">
      <formula>NOT(ISERROR(SEARCH("Due to Expire in 3 - 12 Months",I137)))</formula>
    </cfRule>
  </conditionalFormatting>
  <conditionalFormatting sqref="I58 I76:I77">
    <cfRule type="containsText" dxfId="271" priority="429" operator="containsText" text="Due to Expire in 3 - 12 Months">
      <formula>NOT(ISERROR(SEARCH("Due to Expire in 3 - 12 Months",I13)))</formula>
    </cfRule>
  </conditionalFormatting>
  <conditionalFormatting sqref="I58 I88 I96 I99 I103">
    <cfRule type="containsText" dxfId="270" priority="209" operator="containsText" text="Due to Expire in 3 - 12 Months">
      <formula>NOT(ISERROR(SEARCH("Due to Expire in 3 - 12 Months",I5)))</formula>
    </cfRule>
  </conditionalFormatting>
  <conditionalFormatting sqref="I58 I88 I148">
    <cfRule type="containsText" dxfId="269" priority="333" operator="containsText" text="Due to Expire in 3 - 12 Months">
      <formula>NOT(ISERROR(SEARCH("Due to Expire in 3 - 12 Months",I29)))</formula>
    </cfRule>
  </conditionalFormatting>
  <conditionalFormatting sqref="I58 I99 I104">
    <cfRule type="containsText" dxfId="268" priority="375" operator="containsText" text="Due to Expire in 3 - 12 Months">
      <formula>NOT(ISERROR(SEARCH("Due to Expire in 3 - 12 Months",I71)))</formula>
    </cfRule>
  </conditionalFormatting>
  <conditionalFormatting sqref="I58 I103 I148">
    <cfRule type="containsText" dxfId="267" priority="221" operator="containsText" text="Due to Expire in 3 - 12 Months">
      <formula>NOT(ISERROR(SEARCH("Due to Expire in 3 - 12 Months",I36)))</formula>
    </cfRule>
  </conditionalFormatting>
  <conditionalFormatting sqref="I58 I148">
    <cfRule type="containsText" dxfId="266" priority="132" operator="containsText" text="Due to Expire in 3 - 12 Months">
      <formula>NOT(ISERROR(SEARCH("Due to Expire in 3 - 12 Months",I39)))</formula>
    </cfRule>
  </conditionalFormatting>
  <conditionalFormatting sqref="I58">
    <cfRule type="containsText" dxfId="265" priority="30" operator="containsText" text="Due to Expire in 3 - 12 Months">
      <formula>NOT(ISERROR(SEARCH("Due to Expire in 3 - 12 Months",I154)))</formula>
    </cfRule>
    <cfRule type="containsText" dxfId="264" priority="346" operator="containsText" text="Due to Expire in 3 - 12 Months">
      <formula>NOT(ISERROR(SEARCH("Due to Expire in 3 - 12 Months",I121)))</formula>
    </cfRule>
    <cfRule type="containsText" dxfId="263" priority="98473" operator="containsText" text="Due to Expire in 3 - 12 Months">
      <formula>NOT(ISERROR(SEARCH("Due to Expire in 3 - 12 Months",I128)))</formula>
    </cfRule>
  </conditionalFormatting>
  <conditionalFormatting sqref="I59 I61:I63 I68:I69">
    <cfRule type="containsText" dxfId="262" priority="334" operator="containsText" text="Due to Expire in 3 - 12 Months">
      <formula>NOT(ISERROR(SEARCH("Due to Expire in 3 - 12 Months",I133)))</formula>
    </cfRule>
  </conditionalFormatting>
  <conditionalFormatting sqref="I59">
    <cfRule type="containsText" dxfId="261" priority="298" operator="containsText" text="Due to Expire in 3 - 12 Months">
      <formula>NOT(ISERROR(SEARCH("Due to Expire in 3 - 12 Months",I148)))</formula>
    </cfRule>
  </conditionalFormatting>
  <conditionalFormatting sqref="I59:I60 I65">
    <cfRule type="containsText" dxfId="260" priority="195" operator="containsText" text="Due to Expire in 3 - 12 Months">
      <formula>NOT(ISERROR(SEARCH("Due to Expire in 3 - 12 Months",I125)))</formula>
    </cfRule>
  </conditionalFormatting>
  <conditionalFormatting sqref="I60 I65">
    <cfRule type="containsText" dxfId="259" priority="23" operator="containsText" text="Due to Expire in 3 - 12 Months">
      <formula>NOT(ISERROR(SEARCH("Due to Expire in 3 - 12 Months",I135)))</formula>
    </cfRule>
  </conditionalFormatting>
  <conditionalFormatting sqref="I60 I88 I97 I103 I107">
    <cfRule type="containsText" dxfId="258" priority="380" operator="containsText" text="Due to Expire in 3 - 12 Months">
      <formula>NOT(ISERROR(SEARCH("Due to Expire in 3 - 12 Months",I95)))</formula>
    </cfRule>
  </conditionalFormatting>
  <conditionalFormatting sqref="I61:I63 I88 I96 I104">
    <cfRule type="containsText" dxfId="257" priority="91" operator="containsText" text="Due to Expire in 3 - 12 Months">
      <formula>NOT(ISERROR(SEARCH("Due to Expire in 3 - 12 Months",I126)))</formula>
    </cfRule>
  </conditionalFormatting>
  <conditionalFormatting sqref="I65 I68:I69 I87 I96 I98:I99 I103">
    <cfRule type="containsText" dxfId="256" priority="319" operator="containsText" text="Due to Expire in 3 - 12 Months">
      <formula>NOT(ISERROR(SEARCH("Due to Expire in 3 - 12 Months",I8)))</formula>
    </cfRule>
  </conditionalFormatting>
  <conditionalFormatting sqref="I68 I103 I159:I161">
    <cfRule type="containsText" dxfId="255" priority="328" operator="containsText" text="Due to Expire in 3 - 12 Months">
      <formula>NOT(ISERROR(SEARCH("Due to Expire in 3 - 12 Months",I99)))</formula>
    </cfRule>
  </conditionalFormatting>
  <conditionalFormatting sqref="I68">
    <cfRule type="containsText" dxfId="254" priority="98520" operator="containsText" text="Due to Expire in 3 - 12 Months">
      <formula>NOT(ISERROR(SEARCH("Due to Expire in 3 - 12 Months",I148)))</formula>
    </cfRule>
    <cfRule type="containsText" dxfId="253" priority="98521" operator="containsText" text="Due to Expire in 3 - 12 Months">
      <formula>NOT(ISERROR(SEARCH("Due to Expire in 3 - 12 Months",I146)))</formula>
    </cfRule>
    <cfRule type="containsText" dxfId="252" priority="98522" operator="containsText" text="Due to Expire in 3 - 12 Months">
      <formula>NOT(ISERROR(SEARCH("Due to Expire in 3 - 12 Months",I27)))</formula>
    </cfRule>
  </conditionalFormatting>
  <conditionalFormatting sqref="I68:I69 I87 I148">
    <cfRule type="containsText" dxfId="251" priority="294" operator="containsText" text="Due to Expire in 3 - 12 Months">
      <formula>NOT(ISERROR(SEARCH("Due to Expire in 3 - 12 Months",I38)))</formula>
    </cfRule>
  </conditionalFormatting>
  <conditionalFormatting sqref="I68:I69 I88 I94:I95">
    <cfRule type="containsText" dxfId="250" priority="98427" operator="containsText" text="Due to Expire in 3 - 12 Months">
      <formula>NOT(ISERROR(SEARCH("Due to Expire in 3 - 12 Months",I136)))</formula>
    </cfRule>
  </conditionalFormatting>
  <conditionalFormatting sqref="I68:I69 I96 I99">
    <cfRule type="containsText" dxfId="249" priority="225" operator="containsText" text="Due to Expire in 3 - 12 Months">
      <formula>NOT(ISERROR(SEARCH("Due to Expire in 3 - 12 Months",I5)))</formula>
    </cfRule>
  </conditionalFormatting>
  <conditionalFormatting sqref="I68:I69 I103 I105">
    <cfRule type="containsText" dxfId="248" priority="153" operator="containsText" text="Due to Expire in 3 - 12 Months">
      <formula>NOT(ISERROR(SEARCH("Due to Expire in 3 - 12 Months",I35)))</formula>
    </cfRule>
  </conditionalFormatting>
  <conditionalFormatting sqref="I68:I69">
    <cfRule type="containsText" dxfId="247" priority="54" operator="containsText" text="Due to Expire in 3 - 12 Months">
      <formula>NOT(ISERROR(SEARCH("Due to Expire in 3 - 12 Months",I120)))</formula>
    </cfRule>
    <cfRule type="containsText" dxfId="246" priority="98528" operator="containsText" text="Due to Expire in 3 - 12 Months">
      <formula>NOT(ISERROR(SEARCH("Due to Expire in 3 - 12 Months",I70)))</formula>
    </cfRule>
    <cfRule type="containsText" dxfId="245" priority="98529" operator="containsText" text="Due to Expire in 3 - 12 Months">
      <formula>NOT(ISERROR(SEARCH("Due to Expire in 3 - 12 Months",I127)))</formula>
    </cfRule>
  </conditionalFormatting>
  <conditionalFormatting sqref="I69">
    <cfRule type="containsText" dxfId="244" priority="179" operator="containsText" text="Due to Expire in 3 - 12 Months">
      <formula>NOT(ISERROR(SEARCH("Due to Expire in 3 - 12 Months",I151)))</formula>
    </cfRule>
    <cfRule type="containsText" dxfId="243" priority="378" operator="containsText" text="Due to Expire in 3 - 12 Months">
      <formula>NOT(ISERROR(SEARCH("Due to Expire in 3 - 12 Months",I302)))</formula>
    </cfRule>
  </conditionalFormatting>
  <conditionalFormatting sqref="I72 I99">
    <cfRule type="containsText" dxfId="242" priority="268" operator="containsText" text="Due to Expire in 3 - 12 Months">
      <formula>NOT(ISERROR(SEARCH("Due to Expire in 3 - 12 Months",I28)))</formula>
    </cfRule>
  </conditionalFormatting>
  <conditionalFormatting sqref="I74:I77">
    <cfRule type="containsText" dxfId="241" priority="124" operator="containsText" text="Due to Expire in 3 - 12 Months">
      <formula>NOT(ISERROR(SEARCH("Due to Expire in 3 - 12 Months",I399)))</formula>
    </cfRule>
  </conditionalFormatting>
  <conditionalFormatting sqref="I75:I77">
    <cfRule type="containsText" dxfId="240" priority="93" operator="containsText" text="Due to Expire in 3 - 12 Months">
      <formula>NOT(ISERROR(SEARCH("Due to Expire in 3 - 12 Months",I301)))</formula>
    </cfRule>
  </conditionalFormatting>
  <conditionalFormatting sqref="I75:I78 I91:I95 I97">
    <cfRule type="containsText" dxfId="239" priority="327" operator="containsText" text="Due to Expire in 3 - 12 Months">
      <formula>NOT(ISERROR(SEARCH("Due to Expire in 3 - 12 Months",I299)))</formula>
    </cfRule>
  </conditionalFormatting>
  <conditionalFormatting sqref="I76 I88 I96">
    <cfRule type="containsText" dxfId="238" priority="98451" operator="containsText" text="Due to Expire in 3 - 12 Months">
      <formula>NOT(ISERROR(SEARCH("Due to Expire in 3 - 12 Months",I123)))</formula>
    </cfRule>
  </conditionalFormatting>
  <conditionalFormatting sqref="I76:I77 I87:I88">
    <cfRule type="containsText" dxfId="237" priority="329" operator="containsText" text="Due to Expire in 3 - 12 Months">
      <formula>NOT(ISERROR(SEARCH("Due to Expire in 3 - 12 Months",I130)))</formula>
    </cfRule>
  </conditionalFormatting>
  <conditionalFormatting sqref="I76:I77 I88">
    <cfRule type="containsText" dxfId="236" priority="36" operator="containsText" text="Due to Expire in 3 - 12 Months">
      <formula>NOT(ISERROR(SEARCH("Due to Expire in 3 - 12 Months",I137)))</formula>
    </cfRule>
  </conditionalFormatting>
  <conditionalFormatting sqref="I76:I77 I96 I99 I103 I113:I114">
    <cfRule type="containsText" dxfId="235" priority="331" operator="containsText" text="Due to Expire in 3 - 12 Months">
      <formula>NOT(ISERROR(SEARCH("Due to Expire in 3 - 12 Months",I118)))</formula>
    </cfRule>
  </conditionalFormatting>
  <conditionalFormatting sqref="I76:I77 I96 I103">
    <cfRule type="containsText" dxfId="234" priority="335" operator="containsText" text="Due to Expire in 3 - 12 Months">
      <formula>NOT(ISERROR(SEARCH("Due to Expire in 3 - 12 Months",I22)))</formula>
    </cfRule>
  </conditionalFormatting>
  <conditionalFormatting sqref="I77 I148 K2:K215">
    <cfRule type="containsText" dxfId="233" priority="98409" operator="containsText" text="Due to Expire in 3 - 12 Months">
      <formula>NOT(ISERROR(SEARCH("Due to Expire in 3 - 12 Months",#REF!)))</formula>
    </cfRule>
  </conditionalFormatting>
  <conditionalFormatting sqref="I78 I96">
    <cfRule type="containsText" dxfId="232" priority="326" operator="containsText" text="Due to Expire in 3 - 12 Months">
      <formula>NOT(ISERROR(SEARCH("Due to Expire in 3 - 12 Months",I300)))</formula>
    </cfRule>
  </conditionalFormatting>
  <conditionalFormatting sqref="I78">
    <cfRule type="containsText" dxfId="231" priority="354" operator="containsText" text="Due to Expire in 3 - 12 Months">
      <formula>NOT(ISERROR(SEARCH("Due to Expire in 3 - 12 Months",I401)))</formula>
    </cfRule>
  </conditionalFormatting>
  <conditionalFormatting sqref="I87 I96">
    <cfRule type="containsText" dxfId="230" priority="207" operator="containsText" text="Due to Expire in 3 - 12 Months">
      <formula>NOT(ISERROR(SEARCH("Due to Expire in 3 - 12 Months",I133)))</formula>
    </cfRule>
  </conditionalFormatting>
  <conditionalFormatting sqref="I87:I88 I90 I96 I99 I103">
    <cfRule type="containsText" dxfId="229" priority="224" operator="containsText" text="Due to Expire in 3 - 12 Months">
      <formula>NOT(ISERROR(SEARCH("Due to Expire in 3 - 12 Months",I28)))</formula>
    </cfRule>
  </conditionalFormatting>
  <conditionalFormatting sqref="I87:I88 I95:I96 I99 I103">
    <cfRule type="containsText" dxfId="228" priority="289" operator="containsText" text="Due to Expire in 3 - 12 Months">
      <formula>NOT(ISERROR(SEARCH("Due to Expire in 3 - 12 Months",I23)))</formula>
    </cfRule>
  </conditionalFormatting>
  <conditionalFormatting sqref="I87:I88">
    <cfRule type="containsText" dxfId="227" priority="372" operator="containsText" text="Due to Expire in 3 - 12 Months">
      <formula>NOT(ISERROR(SEARCH("Due to Expire in 3 - 12 Months",I127)))</formula>
    </cfRule>
  </conditionalFormatting>
  <conditionalFormatting sqref="I88 I90 I96 I99 I103">
    <cfRule type="containsText" dxfId="226" priority="206" operator="containsText" text="Due to Expire in 3 - 12 Months">
      <formula>NOT(ISERROR(SEARCH("Due to Expire in 3 - 12 Months",I27)))</formula>
    </cfRule>
  </conditionalFormatting>
  <conditionalFormatting sqref="I88 I90 I99 I103">
    <cfRule type="containsText" dxfId="225" priority="98524" operator="containsText" text="Due to Expire in 3 - 12 Months">
      <formula>NOT(ISERROR(SEARCH("Due to Expire in 3 - 12 Months",I139)))</formula>
    </cfRule>
  </conditionalFormatting>
  <conditionalFormatting sqref="I88 I91:I96">
    <cfRule type="containsText" dxfId="224" priority="350" operator="containsText" text="Due to Expire in 3 - 12 Months">
      <formula>NOT(ISERROR(SEARCH("Due to Expire in 3 - 12 Months",I37)))</formula>
    </cfRule>
  </conditionalFormatting>
  <conditionalFormatting sqref="I88 I96 I98:I99">
    <cfRule type="containsText" dxfId="223" priority="22" operator="containsText" text="Due to Expire in 3 - 12 Months">
      <formula>NOT(ISERROR(SEARCH("Due to Expire in 3 - 12 Months",I133)))</formula>
    </cfRule>
  </conditionalFormatting>
  <conditionalFormatting sqref="I88 I96 I99 I103 I112">
    <cfRule type="containsText" dxfId="222" priority="98456" operator="containsText" text="Due to Expire in 3 - 12 Months">
      <formula>NOT(ISERROR(SEARCH("Due to Expire in 3 - 12 Months",I127)))</formula>
    </cfRule>
  </conditionalFormatting>
  <conditionalFormatting sqref="I88 I96 I99 I103">
    <cfRule type="containsText" dxfId="221" priority="31" operator="containsText" text="Due to Expire in 3 - 12 Months">
      <formula>NOT(ISERROR(SEARCH("Due to Expire in 3 - 12 Months",I146)))</formula>
    </cfRule>
  </conditionalFormatting>
  <conditionalFormatting sqref="I88 I96 I99">
    <cfRule type="containsText" dxfId="220" priority="216" operator="containsText" text="Due to Expire in 3 - 12 Months">
      <formula>NOT(ISERROR(SEARCH("Due to Expire in 3 - 12 Months",I148)))</formula>
    </cfRule>
  </conditionalFormatting>
  <conditionalFormatting sqref="I88 I96 I103 I118">
    <cfRule type="containsText" dxfId="219" priority="193" operator="containsText" text="Due to Expire in 3 - 12 Months">
      <formula>NOT(ISERROR(SEARCH("Due to Expire in 3 - 12 Months",I3)))</formula>
    </cfRule>
  </conditionalFormatting>
  <conditionalFormatting sqref="I88 I96 I103 I148">
    <cfRule type="containsText" dxfId="218" priority="112" operator="containsText" text="Due to Expire in 3 - 12 Months">
      <formula>NOT(ISERROR(SEARCH("Due to Expire in 3 - 12 Months",I22)))</formula>
    </cfRule>
  </conditionalFormatting>
  <conditionalFormatting sqref="I88 I96">
    <cfRule type="containsText" dxfId="217" priority="95" operator="containsText" text="Due to Expire in 3 - 12 Months">
      <formula>NOT(ISERROR(SEARCH("Due to Expire in 3 - 12 Months",I74)))</formula>
    </cfRule>
    <cfRule type="containsText" dxfId="216" priority="189" operator="containsText" text="Due to Expire in 3 - 12 Months">
      <formula>NOT(ISERROR(SEARCH("Due to Expire in 3 - 12 Months",I41)))</formula>
    </cfRule>
    <cfRule type="containsText" dxfId="215" priority="377" operator="containsText" text="Due to Expire in 3 - 12 Months">
      <formula>NOT(ISERROR(SEARCH("Due to Expire in 3 - 12 Months",I72)))</formula>
    </cfRule>
  </conditionalFormatting>
  <conditionalFormatting sqref="I88 I99 I103">
    <cfRule type="containsText" dxfId="214" priority="318" operator="containsText" text="Due to Expire in 3 - 12 Months">
      <formula>NOT(ISERROR(SEARCH("Due to Expire in 3 - 12 Months",I28)))</formula>
    </cfRule>
  </conditionalFormatting>
  <conditionalFormatting sqref="I88 I99">
    <cfRule type="containsText" dxfId="213" priority="241" operator="containsText" text="Due to Expire in 3 - 12 Months">
      <formula>NOT(ISERROR(SEARCH("Due to Expire in 3 - 12 Months",I93)))</formula>
    </cfRule>
  </conditionalFormatting>
  <conditionalFormatting sqref="I88 I111">
    <cfRule type="containsText" dxfId="212" priority="92" operator="containsText" text="Due to Expire in 3 - 12 Months">
      <formula>NOT(ISERROR(SEARCH("Due to Expire in 3 - 12 Months",I5)))</formula>
    </cfRule>
  </conditionalFormatting>
  <conditionalFormatting sqref="I88 I117">
    <cfRule type="containsText" dxfId="211" priority="376" operator="containsText" text="Due to Expire in 3 - 12 Months">
      <formula>NOT(ISERROR(SEARCH("Due to Expire in 3 - 12 Months",I2)))</formula>
    </cfRule>
  </conditionalFormatting>
  <conditionalFormatting sqref="I88 I120">
    <cfRule type="containsText" dxfId="210" priority="211" operator="containsText" text="Due to Expire in 3 - 12 Months">
      <formula>NOT(ISERROR(SEARCH("Due to Expire in 3 - 12 Months",I40)))</formula>
    </cfRule>
  </conditionalFormatting>
  <conditionalFormatting sqref="I88 I148">
    <cfRule type="containsText" dxfId="209" priority="381" operator="containsText" text="Due to Expire in 3 - 12 Months">
      <formula>NOT(ISERROR(SEARCH("Due to Expire in 3 - 12 Months",I81)))</formula>
    </cfRule>
  </conditionalFormatting>
  <conditionalFormatting sqref="I88">
    <cfRule type="containsText" dxfId="208" priority="212" operator="containsText" text="Due to Expire in 3 - 12 Months">
      <formula>NOT(ISERROR(SEARCH("Due to Expire in 3 - 12 Months",I125)))</formula>
    </cfRule>
    <cfRule type="containsText" dxfId="207" priority="98558" operator="containsText" text="Due to Expire in 3 - 12 Months">
      <formula>NOT(ISERROR(SEARCH("Due to Expire in 3 - 12 Months",I301)))</formula>
    </cfRule>
    <cfRule type="containsText" dxfId="206" priority="98559" operator="containsText" text="Due to Expire in 3 - 12 Months">
      <formula>NOT(ISERROR(SEARCH("Due to Expire in 3 - 12 Months",I96)))</formula>
    </cfRule>
  </conditionalFormatting>
  <conditionalFormatting sqref="I90 I96 I99 I103">
    <cfRule type="containsText" dxfId="205" priority="291" operator="containsText" text="Due to Expire in 3 - 12 Months">
      <formula>NOT(ISERROR(SEARCH("Due to Expire in 3 - 12 Months",I25)))</formula>
    </cfRule>
  </conditionalFormatting>
  <conditionalFormatting sqref="I90 I99 I103:I104">
    <cfRule type="containsText" dxfId="204" priority="338" operator="containsText" text="Due to Expire in 3 - 12 Months">
      <formula>NOT(ISERROR(SEARCH("Due to Expire in 3 - 12 Months",I20)))</formula>
    </cfRule>
  </conditionalFormatting>
  <conditionalFormatting sqref="I90 I148">
    <cfRule type="containsText" dxfId="203" priority="388" operator="containsText" text="Due to Expire in 3 - 12 Months">
      <formula>NOT(ISERROR(SEARCH("Due to Expire in 3 - 12 Months",I81)))</formula>
    </cfRule>
  </conditionalFormatting>
  <conditionalFormatting sqref="I91">
    <cfRule type="containsText" dxfId="202" priority="396" operator="containsText" text="Due to Expire in 3 - 12 Months">
      <formula>NOT(ISERROR(SEARCH("Due to Expire in 3 - 12 Months",I178)))</formula>
    </cfRule>
  </conditionalFormatting>
  <conditionalFormatting sqref="I91:I95">
    <cfRule type="containsText" dxfId="201" priority="102" operator="containsText" text="Due to Expire in 3 - 12 Months">
      <formula>NOT(ISERROR(SEARCH("Due to Expire in 3 - 12 Months",I333)))</formula>
    </cfRule>
    <cfRule type="containsText" dxfId="200" priority="103" operator="containsText" text="Due to Expire in 3 - 12 Months">
      <formula>NOT(ISERROR(SEARCH("Due to Expire in 3 - 12 Months",I320)))</formula>
    </cfRule>
    <cfRule type="containsText" dxfId="199" priority="364" operator="containsText" text="Due to Expire in 3 - 12 Months">
      <formula>NOT(ISERROR(SEARCH("Due to Expire in 3 - 12 Months",I223)))</formula>
    </cfRule>
  </conditionalFormatting>
  <conditionalFormatting sqref="I91:I96 I103">
    <cfRule type="containsText" dxfId="198" priority="299" operator="containsText" text="Due to Expire in 3 - 12 Months">
      <formula>NOT(ISERROR(SEARCH("Due to Expire in 3 - 12 Months",I153)))</formula>
    </cfRule>
  </conditionalFormatting>
  <conditionalFormatting sqref="I92:I96 I103">
    <cfRule type="containsText" dxfId="197" priority="78" operator="containsText" text="Due to Expire in 3 - 12 Months">
      <formula>NOT(ISERROR(SEARCH("Due to Expire in 3 - 12 Months",I30)))</formula>
    </cfRule>
  </conditionalFormatting>
  <conditionalFormatting sqref="I94:I95 I99 I103:I104">
    <cfRule type="containsText" dxfId="196" priority="154" operator="containsText" text="Due to Expire in 3 - 12 Months">
      <formula>NOT(ISERROR(SEARCH("Due to Expire in 3 - 12 Months",I22)))</formula>
    </cfRule>
  </conditionalFormatting>
  <conditionalFormatting sqref="I94:I95">
    <cfRule type="containsText" dxfId="195" priority="39" operator="containsText" text="Due to Expire in 3 - 12 Months">
      <formula>NOT(ISERROR(SEARCH("Due to Expire in 3 - 12 Months",I171)))</formula>
    </cfRule>
  </conditionalFormatting>
  <conditionalFormatting sqref="I94:I96 I99 I103">
    <cfRule type="containsText" dxfId="194" priority="98538" operator="containsText" text="Due to Expire in 3 - 12 Months">
      <formula>NOT(ISERROR(SEARCH("Due to Expire in 3 - 12 Months",I135)))</formula>
    </cfRule>
  </conditionalFormatting>
  <conditionalFormatting sqref="I96 I98:I99">
    <cfRule type="containsText" dxfId="193" priority="98415" operator="containsText" text="Due to Expire in 3 - 12 Months">
      <formula>NOT(ISERROR(SEARCH("Due to Expire in 3 - 12 Months",I152)))</formula>
    </cfRule>
  </conditionalFormatting>
  <conditionalFormatting sqref="I96 I99 I103">
    <cfRule type="containsText" dxfId="192" priority="98563" operator="containsText" text="Due to Expire in 3 - 12 Months">
      <formula>NOT(ISERROR(SEARCH("Due to Expire in 3 - 12 Months",I38)))</formula>
    </cfRule>
    <cfRule type="containsText" dxfId="191" priority="98564" operator="containsText" text="Due to Expire in 3 - 12 Months">
      <formula>NOT(ISERROR(SEARCH("Due to Expire in 3 - 12 Months",I149)))</formula>
    </cfRule>
    <cfRule type="containsText" dxfId="190" priority="98565" operator="containsText" text="Due to Expire in 3 - 12 Months">
      <formula>NOT(ISERROR(SEARCH("Due to Expire in 3 - 12 Months",I125)))</formula>
    </cfRule>
  </conditionalFormatting>
  <conditionalFormatting sqref="I96 I99 I115:I117">
    <cfRule type="containsText" dxfId="189" priority="213" operator="containsText" text="Due to Expire in 3 - 12 Months">
      <formula>NOT(ISERROR(SEARCH("Due to Expire in 3 - 12 Months",I12)))</formula>
    </cfRule>
  </conditionalFormatting>
  <conditionalFormatting sqref="I96 I99">
    <cfRule type="containsText" dxfId="188" priority="109" operator="containsText" text="Due to Expire in 3 - 12 Months">
      <formula>NOT(ISERROR(SEARCH("Due to Expire in 3 - 12 Months",I29)))</formula>
    </cfRule>
    <cfRule type="containsText" dxfId="187" priority="98573" operator="containsText" text="Due to Expire in 3 - 12 Months">
      <formula>NOT(ISERROR(SEARCH("Due to Expire in 3 - 12 Months",I159)))</formula>
    </cfRule>
    <cfRule type="containsText" dxfId="186" priority="98574" operator="containsText" text="Due to Expire in 3 - 12 Months">
      <formula>NOT(ISERROR(SEARCH("Due to Expire in 3 - 12 Months",I44)))</formula>
    </cfRule>
    <cfRule type="containsText" dxfId="185" priority="98575" operator="containsText" text="Due to Expire in 3 - 12 Months">
      <formula>NOT(ISERROR(SEARCH("Due to Expire in 3 - 12 Months",I41)))</formula>
    </cfRule>
  </conditionalFormatting>
  <conditionalFormatting sqref="I96 I103">
    <cfRule type="containsText" dxfId="184" priority="98579" operator="containsText" text="Due to Expire in 3 - 12 Months">
      <formula>NOT(ISERROR(SEARCH("Due to Expire in 3 - 12 Months",I151)))</formula>
    </cfRule>
    <cfRule type="containsText" dxfId="183" priority="98580" operator="containsText" text="Due to Expire in 3 - 12 Months">
      <formula>NOT(ISERROR(SEARCH("Due to Expire in 3 - 12 Months",I73)))</formula>
    </cfRule>
    <cfRule type="containsText" dxfId="182" priority="98581" operator="containsText" text="Due to Expire in 3 - 12 Months">
      <formula>NOT(ISERROR(SEARCH("Due to Expire in 3 - 12 Months",I155)))</formula>
    </cfRule>
    <cfRule type="containsText" dxfId="181" priority="98582" operator="containsText" text="Due to Expire in 3 - 12 Months">
      <formula>NOT(ISERROR(SEARCH("Due to Expire in 3 - 12 Months",I18)))</formula>
    </cfRule>
  </conditionalFormatting>
  <conditionalFormatting sqref="I96 I103:I104">
    <cfRule type="containsText" dxfId="180" priority="390" operator="containsText" text="Due to Expire in 3 - 12 Months">
      <formula>NOT(ISERROR(SEARCH("Due to Expire in 3 - 12 Months",I16)))</formula>
    </cfRule>
  </conditionalFormatting>
  <conditionalFormatting sqref="I96 I104 I148">
    <cfRule type="containsText" dxfId="179" priority="172" operator="containsText" text="Due to Expire in 3 - 12 Months">
      <formula>NOT(ISERROR(SEARCH("Due to Expire in 3 - 12 Months",I85)))</formula>
    </cfRule>
  </conditionalFormatting>
  <conditionalFormatting sqref="I96 I104">
    <cfRule type="containsText" dxfId="178" priority="65" operator="containsText" text="Due to Expire in 3 - 12 Months">
      <formula>NOT(ISERROR(SEARCH("Due to Expire in 3 - 12 Months",I50)))</formula>
    </cfRule>
  </conditionalFormatting>
  <conditionalFormatting sqref="I96 I107 I117 I148">
    <cfRule type="containsText" dxfId="177" priority="341" operator="containsText" text="Due to Expire in 3 - 12 Months">
      <formula>NOT(ISERROR(SEARCH("Due to Expire in 3 - 12 Months",I2)))</formula>
    </cfRule>
  </conditionalFormatting>
  <conditionalFormatting sqref="I96 I107">
    <cfRule type="containsText" dxfId="176" priority="98518" operator="containsText" text="Due to Expire in 3 - 12 Months">
      <formula>NOT(ISERROR(SEARCH("Due to Expire in 3 - 12 Months",I126)))</formula>
    </cfRule>
  </conditionalFormatting>
  <conditionalFormatting sqref="I96 I110">
    <cfRule type="containsText" dxfId="175" priority="369" operator="containsText" text="Due to Expire in 3 - 12 Months">
      <formula>NOT(ISERROR(SEARCH("Due to Expire in 3 - 12 Months",I47)))</formula>
    </cfRule>
  </conditionalFormatting>
  <conditionalFormatting sqref="I118">
    <cfRule type="containsText" dxfId="174" priority="191" operator="containsText" text="Due to Expire in 3 - 12 Months">
      <formula>NOT(ISERROR(SEARCH("Due to Expire in 3 - 12 Months",I23)))</formula>
    </cfRule>
  </conditionalFormatting>
  <conditionalFormatting sqref="I96">
    <cfRule type="containsText" dxfId="173" priority="253" operator="containsText" text="Due to Expire in 3 - 12 Months">
      <formula>NOT(ISERROR(SEARCH("Due to Expire in 3 - 12 Months",I160)))</formula>
    </cfRule>
    <cfRule type="containsText" dxfId="172" priority="292" operator="containsText" text="Due to Expire in 3 - 12 Months">
      <formula>NOT(ISERROR(SEARCH("Due to Expire in 3 - 12 Months",I165)))</formula>
    </cfRule>
    <cfRule type="containsText" dxfId="171" priority="330" operator="containsText" text="Due to Expire in 3 - 12 Months">
      <formula>NOT(ISERROR(SEARCH("Due to Expire in 3 - 12 Months",I145)))</formula>
    </cfRule>
    <cfRule type="containsText" dxfId="170" priority="98588" operator="containsText" text="Due to Expire in 3 - 12 Months">
      <formula>NOT(ISERROR(SEARCH("Due to Expire in 3 - 12 Months",I234)))</formula>
    </cfRule>
    <cfRule type="containsText" dxfId="169" priority="98589" operator="containsText" text="Due to Expire in 3 - 12 Months">
      <formula>NOT(ISERROR(SEARCH("Due to Expire in 3 - 12 Months",I162)))</formula>
    </cfRule>
    <cfRule type="containsText" dxfId="168" priority="98590" operator="containsText" text="Due to Expire in 3 - 12 Months">
      <formula>NOT(ISERROR(SEARCH("Due to Expire in 3 - 12 Months",I310)))</formula>
    </cfRule>
    <cfRule type="containsText" dxfId="167" priority="98591" operator="containsText" text="Due to Expire in 3 - 12 Months">
      <formula>NOT(ISERROR(SEARCH("Due to Expire in 3 - 12 Months",I305)))</formula>
    </cfRule>
    <cfRule type="containsText" dxfId="166" priority="98592" operator="containsText" text="Due to Expire in 3 - 12 Months">
      <formula>NOT(ISERROR(SEARCH("Due to Expire in 3 - 12 Months",I336)))</formula>
    </cfRule>
    <cfRule type="containsText" dxfId="165" priority="98593" operator="containsText" text="Due to Expire in 3 - 12 Months">
      <formula>NOT(ISERROR(SEARCH("Due to Expire in 3 - 12 Months",I323)))</formula>
    </cfRule>
    <cfRule type="containsText" dxfId="164" priority="98594" operator="containsText" text="Due to Expire in 3 - 12 Months">
      <formula>NOT(ISERROR(SEARCH("Due to Expire in 3 - 12 Months",I307)))</formula>
    </cfRule>
    <cfRule type="containsText" dxfId="163" priority="98595" operator="containsText" text="Due to Expire in 3 - 12 Months">
      <formula>NOT(ISERROR(SEARCH("Due to Expire in 3 - 12 Months",I15)))</formula>
    </cfRule>
    <cfRule type="containsText" dxfId="162" priority="98596" operator="containsText" text="Due to Expire in 3 - 12 Months">
      <formula>NOT(ISERROR(SEARCH("Due to Expire in 3 - 12 Months",I226)))</formula>
    </cfRule>
  </conditionalFormatting>
  <conditionalFormatting sqref="I97 I99 I103 I114">
    <cfRule type="containsText" dxfId="161" priority="282" operator="containsText" text="Due to Expire in 3 - 12 Months">
      <formula>NOT(ISERROR(SEARCH("Due to Expire in 3 - 12 Months",I41)))</formula>
    </cfRule>
  </conditionalFormatting>
  <conditionalFormatting sqref="I97">
    <cfRule type="containsText" dxfId="160" priority="40" operator="containsText" text="Due to Expire in 3 - 12 Months">
      <formula>NOT(ISERROR(SEARCH("Due to Expire in 3 - 12 Months",I224)))</formula>
    </cfRule>
    <cfRule type="containsText" dxfId="159" priority="185" operator="containsText" text="Due to Expire in 3 - 12 Months">
      <formula>NOT(ISERROR(SEARCH("Due to Expire in 3 - 12 Months",I232)))</formula>
    </cfRule>
    <cfRule type="containsText" dxfId="158" priority="227" operator="containsText" text="Due to Expire in 3 - 12 Months">
      <formula>NOT(ISERROR(SEARCH("Due to Expire in 3 - 12 Months",I334)))</formula>
    </cfRule>
    <cfRule type="containsText" dxfId="157" priority="228" operator="containsText" text="Due to Expire in 3 - 12 Months">
      <formula>NOT(ISERROR(SEARCH("Due to Expire in 3 - 12 Months",I316)))</formula>
    </cfRule>
  </conditionalFormatting>
  <conditionalFormatting sqref="I97:I99">
    <cfRule type="containsText" dxfId="156" priority="210" operator="containsText" text="Due to Expire in 3 - 12 Months">
      <formula>NOT(ISERROR(SEARCH("Due to Expire in 3 - 12 Months",I154)))</formula>
    </cfRule>
    <cfRule type="containsText" dxfId="155" priority="98316" operator="containsText" text="Due to Expire in 3 - 12 Months">
      <formula>NOT(ISERROR(SEARCH("Due to Expire in 3 - 12 Months",#REF!)))</formula>
    </cfRule>
  </conditionalFormatting>
  <conditionalFormatting sqref="I98 I103">
    <cfRule type="containsText" dxfId="154" priority="373" operator="containsText" text="Due to Expire in 3 - 12 Months">
      <formula>NOT(ISERROR(SEARCH("Due to Expire in 3 - 12 Months",I27)))</formula>
    </cfRule>
  </conditionalFormatting>
  <conditionalFormatting sqref="I98:I99 I103">
    <cfRule type="containsText" dxfId="153" priority="35" operator="containsText" text="Due to Expire in 3 - 12 Months">
      <formula>NOT(ISERROR(SEARCH("Due to Expire in 3 - 12 Months",I136)))</formula>
    </cfRule>
  </conditionalFormatting>
  <conditionalFormatting sqref="I98:I99 I107">
    <cfRule type="containsText" dxfId="152" priority="322" operator="containsText" text="Due to Expire in 3 - 12 Months">
      <formula>NOT(ISERROR(SEARCH("Due to Expire in 3 - 12 Months",I23)))</formula>
    </cfRule>
    <cfRule type="containsText" dxfId="151" priority="337" operator="containsText" text="Due to Expire in 3 - 12 Months">
      <formula>NOT(ISERROR(SEARCH("Due to Expire in 3 - 12 Months",I2)))</formula>
    </cfRule>
  </conditionalFormatting>
  <conditionalFormatting sqref="I98:I99">
    <cfRule type="containsText" dxfId="150" priority="94" operator="containsText" text="Due to Expire in 3 - 12 Months">
      <formula>NOT(ISERROR(SEARCH("Due to Expire in 3 - 12 Months",I224)))</formula>
    </cfRule>
    <cfRule type="containsText" dxfId="149" priority="248" operator="containsText" text="Due to Expire in 3 - 12 Months">
      <formula>NOT(ISERROR(SEARCH("Due to Expire in 3 - 12 Months",I232)))</formula>
    </cfRule>
    <cfRule type="containsText" dxfId="148" priority="345" operator="containsText" text="Due to Expire in 3 - 12 Months">
      <formula>NOT(ISERROR(SEARCH("Due to Expire in 3 - 12 Months",I334)))</formula>
    </cfRule>
    <cfRule type="containsText" dxfId="147" priority="347" operator="containsText" text="Due to Expire in 3 - 12 Months">
      <formula>NOT(ISERROR(SEARCH("Due to Expire in 3 - 12 Months",I321)))</formula>
    </cfRule>
    <cfRule type="containsText" dxfId="146" priority="348" operator="containsText" text="Due to Expire in 3 - 12 Months">
      <formula>NOT(ISERROR(SEARCH("Due to Expire in 3 - 12 Months",I316)))</formula>
    </cfRule>
  </conditionalFormatting>
  <conditionalFormatting sqref="I99 I103 I115:I116">
    <cfRule type="containsText" dxfId="145" priority="386" operator="containsText" text="Due to Expire in 3 - 12 Months">
      <formula>NOT(ISERROR(SEARCH("Due to Expire in 3 - 12 Months",I7)))</formula>
    </cfRule>
  </conditionalFormatting>
  <conditionalFormatting sqref="I99 I103 I118">
    <cfRule type="containsText" dxfId="144" priority="190" operator="containsText" text="Due to Expire in 3 - 12 Months">
      <formula>NOT(ISERROR(SEARCH("Due to Expire in 3 - 12 Months",I12)))</formula>
    </cfRule>
  </conditionalFormatting>
  <conditionalFormatting sqref="I99 I103 I122 I133:I134 I159:I161">
    <cfRule type="containsText" dxfId="143" priority="351" operator="containsText" text="Due to Expire in 3 - 12 Months">
      <formula>NOT(ISERROR(SEARCH("Due to Expire in 3 - 12 Months",I148)))</formula>
    </cfRule>
  </conditionalFormatting>
  <conditionalFormatting sqref="I99 I103:I104">
    <cfRule type="containsText" dxfId="142" priority="321" operator="containsText" text="Due to Expire in 3 - 12 Months">
      <formula>NOT(ISERROR(SEARCH("Due to Expire in 3 - 12 Months",I30)))</formula>
    </cfRule>
  </conditionalFormatting>
  <conditionalFormatting sqref="I99">
    <cfRule type="containsText" dxfId="141" priority="98599" operator="containsText" text="Due to Expire in 3 - 12 Months">
      <formula>NOT(ISERROR(SEARCH("Due to Expire in 3 - 12 Months",I8)))</formula>
    </cfRule>
    <cfRule type="containsText" dxfId="140" priority="98600" operator="containsText" text="Due to Expire in 3 - 12 Months">
      <formula>NOT(ISERROR(SEARCH("Due to Expire in 3 - 12 Months",I75)))</formula>
    </cfRule>
    <cfRule type="containsText" dxfId="139" priority="98601" operator="containsText" text="Due to Expire in 3 - 12 Months">
      <formula>NOT(ISERROR(SEARCH("Due to Expire in 3 - 12 Months",I123)))</formula>
    </cfRule>
    <cfRule type="containsText" dxfId="138" priority="98602" operator="containsText" text="Due to Expire in 3 - 12 Months">
      <formula>NOT(ISERROR(SEARCH("Due to Expire in 3 - 12 Months",I11)))</formula>
    </cfRule>
    <cfRule type="containsText" dxfId="137" priority="98603" operator="containsText" text="Due to Expire in 3 - 12 Months">
      <formula>NOT(ISERROR(SEARCH("Due to Expire in 3 - 12 Months",I151)))</formula>
    </cfRule>
    <cfRule type="containsText" dxfId="136" priority="98604" operator="containsText" text="Due to Expire in 3 - 12 Months">
      <formula>NOT(ISERROR(SEARCH("Due to Expire in 3 - 12 Months",I31)))</formula>
    </cfRule>
    <cfRule type="containsText" dxfId="135" priority="98611" operator="containsText" text="Due to Expire in 3 - 12 Months">
      <formula>NOT(ISERROR(SEARCH("Due to Expire in 3 - 12 Months",I302)))</formula>
    </cfRule>
    <cfRule type="containsText" dxfId="134" priority="98612" operator="containsText" text="Due to Expire in 3 - 12 Months">
      <formula>NOT(ISERROR(SEARCH("Due to Expire in 3 - 12 Months",I96)))</formula>
    </cfRule>
    <cfRule type="containsText" dxfId="133" priority="98613" operator="containsText" text="Due to Expire in 3 - 12 Months">
      <formula>NOT(ISERROR(SEARCH("Due to Expire in 3 - 12 Months",I307)))</formula>
    </cfRule>
    <cfRule type="containsText" dxfId="132" priority="98614" operator="containsText" text="Due to Expire in 3 - 12 Months">
      <formula>NOT(ISERROR(SEARCH("Due to Expire in 3 - 12 Months",I304)))</formula>
    </cfRule>
    <cfRule type="containsText" dxfId="131" priority="98615" operator="containsText" text="Due to Expire in 3 - 12 Months">
      <formula>NOT(ISERROR(SEARCH("Due to Expire in 3 - 12 Months",I9)))</formula>
    </cfRule>
    <cfRule type="containsText" dxfId="130" priority="98616" operator="containsText" text="Due to Expire in 3 - 12 Months">
      <formula>NOT(ISERROR(SEARCH("Due to Expire in 3 - 12 Months",I153)))</formula>
    </cfRule>
  </conditionalFormatting>
  <conditionalFormatting sqref="I103">
    <cfRule type="containsText" dxfId="129" priority="157" operator="containsText" text="Due to Expire in 3 - 12 Months">
      <formula>NOT(ISERROR(SEARCH("Due to Expire in 3 - 12 Months",I2)))</formula>
    </cfRule>
    <cfRule type="containsText" dxfId="128" priority="184" operator="containsText" text="Due to Expire in 3 - 12 Months">
      <formula>NOT(ISERROR(SEARCH("Due to Expire in 3 - 12 Months",I30)))</formula>
    </cfRule>
    <cfRule type="containsText" dxfId="127" priority="316" operator="containsText" text="Due to Expire in 3 - 12 Months">
      <formula>NOT(ISERROR(SEARCH("Due to Expire in 3 - 12 Months",I104)))</formula>
    </cfRule>
    <cfRule type="containsText" dxfId="126" priority="342" operator="containsText" text="Due to Expire in 3 - 12 Months">
      <formula>NOT(ISERROR(SEARCH("Due to Expire in 3 - 12 Months",I3)))</formula>
    </cfRule>
    <cfRule type="containsText" dxfId="125" priority="98410" operator="containsText" text="Due to Expire in 3 - 12 Months">
      <formula>NOT(ISERROR(SEARCH("Due to Expire in 3 - 12 Months",I127)))</formula>
    </cfRule>
    <cfRule type="containsText" dxfId="124" priority="98605" operator="containsText" text="Due to Expire in 3 - 12 Months">
      <formula>NOT(ISERROR(SEARCH("Due to Expire in 3 - 12 Months",I12)))</formula>
    </cfRule>
    <cfRule type="containsText" dxfId="123" priority="98606" operator="containsText" text="Due to Expire in 3 - 12 Months">
      <formula>NOT(ISERROR(SEARCH("Due to Expire in 3 - 12 Months",I79)))</formula>
    </cfRule>
    <cfRule type="containsText" dxfId="122" priority="98607" operator="containsText" text="Due to Expire in 3 - 12 Months">
      <formula>NOT(ISERROR(SEARCH("Due to Expire in 3 - 12 Months",I126)))</formula>
    </cfRule>
    <cfRule type="containsText" dxfId="121" priority="98608" operator="containsText" text="Due to Expire in 3 - 12 Months">
      <formula>NOT(ISERROR(SEARCH("Due to Expire in 3 - 12 Months",I15)))</formula>
    </cfRule>
    <cfRule type="containsText" dxfId="120" priority="98609" operator="containsText" text="Due to Expire in 3 - 12 Months">
      <formula>NOT(ISERROR(SEARCH("Due to Expire in 3 - 12 Months",I155)))</formula>
    </cfRule>
    <cfRule type="containsText" dxfId="119" priority="98610" operator="containsText" text="Due to Expire in 3 - 12 Months">
      <formula>NOT(ISERROR(SEARCH("Due to Expire in 3 - 12 Months",I35)))</formula>
    </cfRule>
    <cfRule type="containsText" dxfId="118" priority="98621" operator="containsText" text="Due to Expire in 3 - 12 Months">
      <formula>NOT(ISERROR(SEARCH("Due to Expire in 3 - 12 Months",I159)))</formula>
    </cfRule>
    <cfRule type="containsText" dxfId="117" priority="98622" operator="containsText" text="Due to Expire in 3 - 12 Months">
      <formula>NOT(ISERROR(SEARCH("Due to Expire in 3 - 12 Months",I115)))</formula>
    </cfRule>
    <cfRule type="containsText" dxfId="116" priority="98623" operator="containsText" text="Due to Expire in 3 - 12 Months">
      <formula>NOT(ISERROR(SEARCH("Due to Expire in 3 - 12 Months",I310)))</formula>
    </cfRule>
    <cfRule type="containsText" dxfId="115" priority="98624" operator="containsText" text="Due to Expire in 3 - 12 Months">
      <formula>NOT(ISERROR(SEARCH("Due to Expire in 3 - 12 Months",I305)))</formula>
    </cfRule>
    <cfRule type="containsText" dxfId="114" priority="98625" operator="containsText" text="Due to Expire in 3 - 12 Months">
      <formula>NOT(ISERROR(SEARCH("Due to Expire in 3 - 12 Months",I77)))</formula>
    </cfRule>
    <cfRule type="containsText" dxfId="113" priority="98626" operator="containsText" text="Due to Expire in 3 - 12 Months">
      <formula>NOT(ISERROR(SEARCH("Due to Expire in 3 - 12 Months",I29)))</formula>
    </cfRule>
    <cfRule type="containsText" dxfId="112" priority="98627" operator="containsText" text="Due to Expire in 3 - 12 Months">
      <formula>NOT(ISERROR(SEARCH("Due to Expire in 3 - 12 Months",I71)))</formula>
    </cfRule>
    <cfRule type="containsText" dxfId="111" priority="98628" operator="containsText" text="Due to Expire in 3 - 12 Months">
      <formula>NOT(ISERROR(SEARCH("Due to Expire in 3 - 12 Months",I99)))</formula>
    </cfRule>
    <cfRule type="containsText" dxfId="110" priority="98629" operator="containsText" text="Due to Expire in 3 - 12 Months">
      <formula>NOT(ISERROR(SEARCH("Due to Expire in 3 - 12 Months",I307)))</formula>
    </cfRule>
    <cfRule type="containsText" dxfId="109" priority="98630" operator="containsText" text="Due to Expire in 3 - 12 Months">
      <formula>NOT(ISERROR(SEARCH("Due to Expire in 3 - 12 Months",I287)))</formula>
    </cfRule>
    <cfRule type="containsText" dxfId="108" priority="98631" operator="containsText" text="Due to Expire in 3 - 12 Months">
      <formula>NOT(ISERROR(SEARCH("Due to Expire in 3 - 12 Months",I300)))</formula>
    </cfRule>
    <cfRule type="containsText" dxfId="107" priority="98632" operator="containsText" text="Due to Expire in 3 - 12 Months">
      <formula>NOT(ISERROR(SEARCH("Due to Expire in 3 - 12 Months",I301)))</formula>
    </cfRule>
    <cfRule type="containsText" dxfId="106" priority="98633" operator="containsText" text="Due to Expire in 3 - 12 Months">
      <formula>NOT(ISERROR(SEARCH("Due to Expire in 3 - 12 Months",I302)))</formula>
    </cfRule>
    <cfRule type="containsText" dxfId="105" priority="98634" operator="containsText" text="Due to Expire in 3 - 12 Months">
      <formula>NOT(ISERROR(SEARCH("Due to Expire in 3 - 12 Months",I304)))</formula>
    </cfRule>
    <cfRule type="containsText" dxfId="104" priority="98635" operator="containsText" text="Due to Expire in 3 - 12 Months">
      <formula>NOT(ISERROR(SEARCH("Due to Expire in 3 - 12 Months",I303)))</formula>
    </cfRule>
    <cfRule type="containsText" dxfId="103" priority="98636" operator="containsText" text="Due to Expire in 3 - 12 Months">
      <formula>NOT(ISERROR(SEARCH("Due to Expire in 3 - 12 Months",I125)))</formula>
    </cfRule>
    <cfRule type="containsText" dxfId="102" priority="98637" operator="containsText" text="Due to Expire in 3 - 12 Months">
      <formula>NOT(ISERROR(SEARCH("Due to Expire in 3 - 12 Months",I93)))</formula>
    </cfRule>
  </conditionalFormatting>
  <conditionalFormatting sqref="I104">
    <cfRule type="containsText" dxfId="101" priority="128" operator="containsText" text="Due to Expire in 3 - 12 Months">
      <formula>NOT(ISERROR(SEARCH("Due to Expire in 3 - 12 Months",I2)))</formula>
    </cfRule>
  </conditionalFormatting>
  <conditionalFormatting sqref="I104 I107 I110 I113:I116">
    <cfRule type="containsText" dxfId="100" priority="363" operator="containsText" text="Due to Expire in 3 - 12 Months">
      <formula>NOT(ISERROR(SEARCH("Due to Expire in 3 - 12 Months",I22)))</formula>
    </cfRule>
  </conditionalFormatting>
  <conditionalFormatting sqref="I104">
    <cfRule type="containsText" dxfId="99" priority="407" operator="containsText" text="Due to Expire in 3 - 12 Months">
      <formula>NOT(ISERROR(SEARCH("Due to Expire in 3 - 12 Months",I141)))</formula>
    </cfRule>
  </conditionalFormatting>
  <conditionalFormatting sqref="I106:I107">
    <cfRule type="containsText" dxfId="98" priority="166" operator="containsText" text="Due to Expire in 3 - 12 Months">
      <formula>NOT(ISERROR(SEARCH("Due to Expire in 3 - 12 Months",I9)))</formula>
    </cfRule>
  </conditionalFormatting>
  <conditionalFormatting sqref="I107">
    <cfRule type="containsText" dxfId="97" priority="69" operator="containsText" text="Due to Expire in 3 - 12 Months">
      <formula>NOT(ISERROR(SEARCH("Due to Expire in 3 - 12 Months",I31)))</formula>
    </cfRule>
    <cfRule type="containsText" dxfId="96" priority="134" operator="containsText" text="Due to Expire in 3 - 12 Months">
      <formula>NOT(ISERROR(SEARCH("Due to Expire in 3 - 12 Months",I30)))</formula>
    </cfRule>
    <cfRule type="containsText" dxfId="95" priority="170" operator="containsText" text="Due to Expire in 3 - 12 Months">
      <formula>NOT(ISERROR(SEARCH("Due to Expire in 3 - 12 Months",I3)))</formula>
    </cfRule>
  </conditionalFormatting>
  <conditionalFormatting sqref="I112:I113">
    <cfRule type="containsText" dxfId="94" priority="312" operator="containsText" text="Due to Expire in 3 - 12 Months">
      <formula>NOT(ISERROR(SEARCH("Due to Expire in 3 - 12 Months",I5)))</formula>
    </cfRule>
  </conditionalFormatting>
  <conditionalFormatting sqref="I120">
    <cfRule type="containsText" dxfId="93" priority="53" operator="containsText" text="Due to Expire in 3 - 12 Months">
      <formula>NOT(ISERROR(SEARCH("Due to Expire in 3 - 12 Months",I31)))</formula>
    </cfRule>
  </conditionalFormatting>
  <conditionalFormatting sqref="I121">
    <cfRule type="containsText" dxfId="92" priority="311" operator="containsText" text="Due to Expire in 3 - 12 Months">
      <formula>NOT(ISERROR(SEARCH("Due to Expire in 3 - 12 Months",I165)))</formula>
    </cfRule>
  </conditionalFormatting>
  <conditionalFormatting sqref="I121:I122">
    <cfRule type="containsText" dxfId="91" priority="140" operator="containsText" text="Due to Expire in 3 - 12 Months">
      <formula>NOT(ISERROR(SEARCH("Due to Expire in 3 - 12 Months",I208)))</formula>
    </cfRule>
    <cfRule type="containsText" dxfId="90" priority="98298" operator="containsText" text="Due to Expire in 3 - 12 Months">
      <formula>NOT(ISERROR(SEARCH("Due to Expire in 3 - 12 Months",I233)))</formula>
    </cfRule>
  </conditionalFormatting>
  <conditionalFormatting sqref="I123">
    <cfRule type="containsText" dxfId="89" priority="44" operator="containsText" text="Due to Expire in 3 - 12 Months">
      <formula>NOT(ISERROR(SEARCH("Due to Expire in 3 - 12 Months",I234)))</formula>
    </cfRule>
    <cfRule type="containsText" dxfId="88" priority="85" operator="containsText" text="Due to Expire in 3 - 12 Months">
      <formula>NOT(ISERROR(SEARCH("Due to Expire in 3 - 12 Months",I209)))</formula>
    </cfRule>
  </conditionalFormatting>
  <conditionalFormatting sqref="I131">
    <cfRule type="containsText" dxfId="87" priority="177" operator="containsText" text="Due to Expire in 3 - 12 Months">
      <formula>NOT(ISERROR(SEARCH("Due to Expire in 3 - 12 Months",I34)))</formula>
    </cfRule>
    <cfRule type="containsText" dxfId="86" priority="229" operator="containsText" text="Due to Expire in 3 - 12 Months">
      <formula>NOT(ISERROR(SEARCH("Due to Expire in 3 - 12 Months",I11)))</formula>
    </cfRule>
    <cfRule type="containsText" dxfId="85" priority="252" operator="containsText" text="Due to Expire in 3 - 12 Months">
      <formula>NOT(ISERROR(SEARCH("Due to Expire in 3 - 12 Months",I6)))</formula>
    </cfRule>
    <cfRule type="containsText" dxfId="84" priority="340" operator="containsText" text="Due to Expire in 3 - 12 Months">
      <formula>NOT(ISERROR(SEARCH("Due to Expire in 3 - 12 Months",I24)))</formula>
    </cfRule>
    <cfRule type="containsText" dxfId="83" priority="98617" operator="containsText" text="Due to Expire in 3 - 12 Months">
      <formula>NOT(ISERROR(SEARCH("Due to Expire in 3 - 12 Months",I31)))</formula>
    </cfRule>
    <cfRule type="containsText" dxfId="82" priority="98618" operator="containsText" text="Due to Expire in 3 - 12 Months">
      <formula>NOT(ISERROR(SEARCH("Due to Expire in 3 - 12 Months",I32)))</formula>
    </cfRule>
    <cfRule type="containsText" dxfId="81" priority="98638" operator="containsText" text="Due to Expire in 3 - 12 Months">
      <formula>NOT(ISERROR(SEARCH("Due to Expire in 3 - 12 Months",I30)))</formula>
    </cfRule>
  </conditionalFormatting>
  <conditionalFormatting sqref="I140 I148">
    <cfRule type="containsText" dxfId="80" priority="33" operator="containsText" text="Due to Expire in 3 - 12 Months">
      <formula>NOT(ISERROR(SEARCH("Due to Expire in 3 - 12 Months",I101)))</formula>
    </cfRule>
  </conditionalFormatting>
  <conditionalFormatting sqref="I144:I145">
    <cfRule type="containsText" dxfId="79" priority="98530" operator="containsText" text="Due to Expire in 3 - 12 Months">
      <formula>NOT(ISERROR(SEARCH("Due to Expire in 3 - 12 Months",I101)))</formula>
    </cfRule>
  </conditionalFormatting>
  <conditionalFormatting sqref="I146:I147">
    <cfRule type="containsText" dxfId="78" priority="219" operator="containsText" text="Due to Expire in 3 - 12 Months">
      <formula>NOT(ISERROR(SEARCH("Due to Expire in 3 - 12 Months",I287)))</formula>
    </cfRule>
  </conditionalFormatting>
  <conditionalFormatting sqref="I146:I148">
    <cfRule type="containsText" dxfId="77" priority="220" operator="containsText" text="Due to Expire in 3 - 12 Months">
      <formula>NOT(ISERROR(SEARCH("Due to Expire in 3 - 12 Months",I23)))</formula>
    </cfRule>
  </conditionalFormatting>
  <conditionalFormatting sqref="I148 I159:I161">
    <cfRule type="containsText" dxfId="76" priority="182" operator="containsText" text="Due to Expire in 3 - 12 Months">
      <formula>NOT(ISERROR(SEARCH("Due to Expire in 3 - 12 Months",I303)))</formula>
    </cfRule>
  </conditionalFormatting>
  <conditionalFormatting sqref="I149:I151">
    <cfRule type="containsText" dxfId="75" priority="243" operator="containsText" text="Due to Expire in 3 - 12 Months">
      <formula>NOT(ISERROR(SEARCH("Due to Expire in 3 - 12 Months",I249)))</formula>
    </cfRule>
  </conditionalFormatting>
  <conditionalFormatting sqref="I152">
    <cfRule type="containsText" dxfId="74" priority="169" operator="containsText" text="Due to Expire in 3 - 12 Months">
      <formula>NOT(ISERROR(SEARCH("Due to Expire in 3 - 12 Months",I262)))</formula>
    </cfRule>
    <cfRule type="containsText" dxfId="73" priority="196" operator="containsText" text="Due to Expire in 3 - 12 Months">
      <formula>NOT(ISERROR(SEARCH("Due to Expire in 3 - 12 Months",I427)))</formula>
    </cfRule>
  </conditionalFormatting>
  <conditionalFormatting sqref="I154:I155">
    <cfRule type="containsText" dxfId="72" priority="296" operator="containsText" text="Due to Expire in 3 - 12 Months">
      <formula>NOT(ISERROR(SEARCH("Due to Expire in 3 - 12 Months",I117)))</formula>
    </cfRule>
  </conditionalFormatting>
  <conditionalFormatting sqref="I155:I157">
    <cfRule type="containsText" dxfId="71" priority="98663" operator="containsText" text="Due to Expire in 3 - 12 Months">
      <formula>NOT(ISERROR(SEARCH("Due to Expire in 3 - 12 Months",I305)))</formula>
    </cfRule>
    <cfRule type="containsText" dxfId="70" priority="98664" operator="containsText" text="Due to Expire in 3 - 12 Months">
      <formula>NOT(ISERROR(SEARCH("Due to Expire in 3 - 12 Months",I39)))</formula>
    </cfRule>
  </conditionalFormatting>
  <conditionalFormatting sqref="I156:I157">
    <cfRule type="containsText" dxfId="69" priority="271" operator="containsText" text="Due to Expire in 3 - 12 Months">
      <formula>NOT(ISERROR(SEARCH("Due to Expire in 3 - 12 Months",I23)))</formula>
    </cfRule>
  </conditionalFormatting>
  <conditionalFormatting sqref="I156:I158">
    <cfRule type="containsText" dxfId="68" priority="113" operator="containsText" text="Due to Expire in 3 - 12 Months">
      <formula>NOT(ISERROR(SEARCH("Due to Expire in 3 - 12 Months",I115)))</formula>
    </cfRule>
  </conditionalFormatting>
  <conditionalFormatting sqref="I158">
    <cfRule type="containsText" dxfId="67" priority="269" operator="containsText" text="Due to Expire in 3 - 12 Months">
      <formula>NOT(ISERROR(SEARCH("Due to Expire in 3 - 12 Months",I24)))</formula>
    </cfRule>
  </conditionalFormatting>
  <conditionalFormatting sqref="I159:I161">
    <cfRule type="containsText" dxfId="66" priority="41" operator="containsText" text="Due to Expire in 3 - 12 Months">
      <formula>NOT(ISERROR(SEARCH("Due to Expire in 3 - 12 Months",I240)))</formula>
    </cfRule>
    <cfRule type="containsText" dxfId="65" priority="42" operator="containsText" text="Due to Expire in 3 - 12 Months">
      <formula>NOT(ISERROR(SEARCH("Due to Expire in 3 - 12 Months",I306)))</formula>
    </cfRule>
    <cfRule type="containsText" dxfId="64" priority="202" operator="containsText" text="Due to Expire in 3 - 12 Months">
      <formula>NOT(ISERROR(SEARCH("Due to Expire in 3 - 12 Months",I250)))</formula>
    </cfRule>
    <cfRule type="containsText" dxfId="63" priority="226" operator="containsText" text="Due to Expire in 3 - 12 Months">
      <formula>NOT(ISERROR(SEARCH("Due to Expire in 3 - 12 Months",I231)))</formula>
    </cfRule>
    <cfRule type="containsText" dxfId="62" priority="255" operator="containsText" text="Due to Expire in 3 - 12 Months">
      <formula>NOT(ISERROR(SEARCH("Due to Expire in 3 - 12 Months",I253)))</formula>
    </cfRule>
    <cfRule type="containsText" dxfId="61" priority="276" operator="containsText" text="Due to Expire in 3 - 12 Months">
      <formula>NOT(ISERROR(SEARCH("Due to Expire in 3 - 12 Months",I281)))</formula>
    </cfRule>
    <cfRule type="containsText" dxfId="60" priority="277" operator="containsText" text="Due to Expire in 3 - 12 Months">
      <formula>NOT(ISERROR(SEARCH("Due to Expire in 3 - 12 Months",I332)))</formula>
    </cfRule>
    <cfRule type="containsText" dxfId="59" priority="280" operator="containsText" text="Due to Expire in 3 - 12 Months">
      <formula>NOT(ISERROR(SEARCH("Due to Expire in 3 - 12 Months",I472)))</formula>
    </cfRule>
    <cfRule type="containsText" dxfId="58" priority="283" operator="containsText" text="Due to Expire in 3 - 12 Months">
      <formula>NOT(ISERROR(SEARCH("Due to Expire in 3 - 12 Months",I328)))</formula>
    </cfRule>
    <cfRule type="containsText" dxfId="57" priority="284" operator="containsText" text="Due to Expire in 3 - 12 Months">
      <formula>NOT(ISERROR(SEARCH("Due to Expire in 3 - 12 Months",I326)))</formula>
    </cfRule>
    <cfRule type="containsText" dxfId="56" priority="290" operator="containsText" text="Due to Expire in 3 - 12 Months">
      <formula>NOT(ISERROR(SEARCH("Due to Expire in 3 - 12 Months",I252)))</formula>
    </cfRule>
    <cfRule type="containsText" dxfId="55" priority="315" operator="containsText" text="Due to Expire in 3 - 12 Months">
      <formula>NOT(ISERROR(SEARCH("Due to Expire in 3 - 12 Months",I321)))</formula>
    </cfRule>
  </conditionalFormatting>
  <conditionalFormatting sqref="I162:I164">
    <cfRule type="containsText" dxfId="54" priority="365" operator="containsText" text="Due to Expire in 3 - 12 Months">
      <formula>NOT(ISERROR(SEARCH("Due to Expire in 3 - 12 Months",I24)))</formula>
    </cfRule>
  </conditionalFormatting>
  <conditionalFormatting sqref="I174:I175">
    <cfRule type="containsText" dxfId="53" priority="218" operator="containsText" text="Due to Expire in 3 - 12 Months">
      <formula>NOT(ISERROR(SEARCH("Due to Expire in 3 - 12 Months",I31)))</formula>
    </cfRule>
    <cfRule type="containsText" dxfId="52" priority="302" operator="containsText" text="Due to Expire in 3 - 12 Months">
      <formula>NOT(ISERROR(SEARCH("Due to Expire in 3 - 12 Months",I32)))</formula>
    </cfRule>
  </conditionalFormatting>
  <conditionalFormatting sqref="I44:I52 I65:I141 I2:I42 K2:K215">
    <cfRule type="containsText" dxfId="51" priority="231" operator="containsText" text="Due to Expire in 3 - 12 Months">
      <formula>NOT(ISERROR(SEARCH("Due to Expire in 3 - 12 Months",I2)))</formula>
    </cfRule>
  </conditionalFormatting>
  <conditionalFormatting sqref="I2:I27">
    <cfRule type="containsText" dxfId="50" priority="57" operator="containsText" text="Due to Expire in 3 - 12 Months">
      <formula>NOT(ISERROR(SEARCH("Due to Expire in 3 - 12 Months",#REF!)))</formula>
    </cfRule>
  </conditionalFormatting>
  <conditionalFormatting sqref="I29:I30 I40:I42 I46 I72 I110:I118 I122 I155:I157">
    <cfRule type="containsText" dxfId="49" priority="418" operator="containsText" text="Due to Expire in 3 - 12 Months">
      <formula>NOT(ISERROR(SEARCH("Due to Expire in 3 - 12 Months",#REF!)))</formula>
    </cfRule>
  </conditionalFormatting>
  <conditionalFormatting sqref="I55">
    <cfRule type="containsText" dxfId="48" priority="70" operator="containsText" text="Due to Expire in 3 - 12 Months">
      <formula>NOT(ISERROR(SEARCH("Due to Expire in 3 - 12 Months",#REF!)))</formula>
    </cfRule>
  </conditionalFormatting>
  <conditionalFormatting sqref="I57:I63">
    <cfRule type="containsText" dxfId="47" priority="45" operator="containsText" text="Due to Expire in 3 - 12 Months">
      <formula>NOT(ISERROR(SEARCH("Due to Expire in 3 - 12 Months",#REF!)))</formula>
    </cfRule>
  </conditionalFormatting>
  <conditionalFormatting sqref="I65">
    <cfRule type="containsText" dxfId="46" priority="305" operator="containsText" text="Due to Expire in 3 - 12 Months">
      <formula>NOT(ISERROR(SEARCH("Due to Expire in 3 - 12 Months",#REF!)))</formula>
    </cfRule>
  </conditionalFormatting>
  <conditionalFormatting sqref="I68:I69">
    <cfRule type="containsText" dxfId="45" priority="62" operator="containsText" text="Due to Expire in 3 - 12 Months">
      <formula>NOT(ISERROR(SEARCH("Due to Expire in 3 - 12 Months",#REF!)))</formula>
    </cfRule>
  </conditionalFormatting>
  <conditionalFormatting sqref="I74:I78">
    <cfRule type="containsText" dxfId="44" priority="61" operator="containsText" text="Due to Expire in 3 - 12 Months">
      <formula>NOT(ISERROR(SEARCH("Due to Expire in 3 - 12 Months",#REF!)))</formula>
    </cfRule>
  </conditionalFormatting>
  <conditionalFormatting sqref="I81:I82 I168:I169">
    <cfRule type="containsText" dxfId="43" priority="416" operator="containsText" text="Due to Expire in 3 - 12 Months">
      <formula>NOT(ISERROR(SEARCH("Due to Expire in 3 - 12 Months",#REF!)))</formula>
    </cfRule>
  </conditionalFormatting>
  <conditionalFormatting sqref="I84:I88">
    <cfRule type="containsText" dxfId="42" priority="56" operator="containsText" text="Due to Expire in 3 - 12 Months">
      <formula>NOT(ISERROR(SEARCH("Due to Expire in 3 - 12 Months",#REF!)))</formula>
    </cfRule>
  </conditionalFormatting>
  <conditionalFormatting sqref="I90:I99">
    <cfRule type="containsText" dxfId="41" priority="59" operator="containsText" text="Due to Expire in 3 - 12 Months">
      <formula>NOT(ISERROR(SEARCH("Due to Expire in 3 - 12 Months",#REF!)))</formula>
    </cfRule>
  </conditionalFormatting>
  <conditionalFormatting sqref="I103:I104">
    <cfRule type="containsText" dxfId="40" priority="58" operator="containsText" text="Due to Expire in 3 - 12 Months">
      <formula>NOT(ISERROR(SEARCH("Due to Expire in 3 - 12 Months",#REF!)))</formula>
    </cfRule>
  </conditionalFormatting>
  <conditionalFormatting sqref="I107">
    <cfRule type="containsText" dxfId="39" priority="83" operator="containsText" text="Due to Expire in 3 - 12 Months">
      <formula>NOT(ISERROR(SEARCH("Due to Expire in 3 - 12 Months",#REF!)))</formula>
    </cfRule>
  </conditionalFormatting>
  <conditionalFormatting sqref="I130:I131">
    <cfRule type="containsText" dxfId="38" priority="246" operator="containsText" text="Due to Expire in 3 - 12 Months">
      <formula>NOT(ISERROR(SEARCH("Due to Expire in 3 - 12 Months",#REF!)))</formula>
    </cfRule>
  </conditionalFormatting>
  <conditionalFormatting sqref="I143">
    <cfRule type="containsText" dxfId="37" priority="55" operator="containsText" text="Due to Expire in 3 - 12 Months">
      <formula>NOT(ISERROR(SEARCH("Due to Expire in 3 - 12 Months",#REF!)))</formula>
    </cfRule>
  </conditionalFormatting>
  <conditionalFormatting sqref="I146:I148">
    <cfRule type="containsText" dxfId="36" priority="156" operator="containsText" text="Due to Expire in 3 - 12 Months">
      <formula>NOT(ISERROR(SEARCH("Due to Expire in 3 - 12 Months",#REF!)))</formula>
    </cfRule>
    <cfRule type="containsText" dxfId="35" priority="434" operator="containsText" text="Due to Expire in 3 - 12 Months">
      <formula>NOT(ISERROR(SEARCH("Due to Expire in 3 - 12 Months",I146)))</formula>
    </cfRule>
  </conditionalFormatting>
  <conditionalFormatting sqref="I151:I215">
    <cfRule type="containsText" dxfId="34" priority="3" operator="containsText" text="Due to Expire in 3 - 12 Months">
      <formula>NOT(ISERROR(SEARCH("Due to Expire in 3 - 12 Months",I151)))</formula>
    </cfRule>
  </conditionalFormatting>
  <conditionalFormatting sqref="I152">
    <cfRule type="containsText" dxfId="33" priority="197" operator="containsText" text="Due to Expire in 3 - 12 Months">
      <formula>NOT(ISERROR(SEARCH("Due to Expire in 3 - 12 Months",#REF!)))</formula>
    </cfRule>
  </conditionalFormatting>
  <conditionalFormatting sqref="I159:I161">
    <cfRule type="containsText" dxfId="32" priority="278" operator="containsText" text="Due to Expire in 3 - 12 Months">
      <formula>NOT(ISERROR(SEARCH("Due to Expire in 3 - 12 Months",#REF!)))</formula>
    </cfRule>
  </conditionalFormatting>
  <conditionalFormatting sqref="I92:I95">
    <cfRule type="containsText" dxfId="31" priority="98277" operator="containsText" text="Due to Expire in 3 - 12 Months">
      <formula>NOT(ISERROR(SEARCH("Due to Expire in 3 - 12 Months",#REF!)))</formula>
    </cfRule>
  </conditionalFormatting>
  <conditionalFormatting sqref="I54:I63">
    <cfRule type="containsText" dxfId="30" priority="121" operator="containsText" text="Due to Expire in 3 - 12 Months">
      <formula>NOT(ISERROR(SEARCH("Due to Expire in 3 - 12 Months",I54)))</formula>
    </cfRule>
  </conditionalFormatting>
  <conditionalFormatting sqref="I8">
    <cfRule type="containsText" dxfId="29" priority="98408" operator="containsText" text="Due to Expire in 3 - 12 Months">
      <formula>NOT(ISERROR(SEARCH("Due to Expire in 3 - 12 Months",#REF!)))</formula>
    </cfRule>
  </conditionalFormatting>
  <conditionalFormatting sqref="L178:P188 L190:P191 L189 N189:P189 L193:P194 L192 N192:P192 L196:P208 L195 N195:P195 L210:P212 L209 N209:P209">
    <cfRule type="containsText" dxfId="28" priority="2" operator="containsText" text="Due to Expire in 3 - 12 Months">
      <formula>NOT(ISERROR(SEARCH("Due to Expire in 3 - 12 Months",L178)))</formula>
    </cfRule>
  </conditionalFormatting>
  <conditionalFormatting sqref="L213:P215">
    <cfRule type="containsText" dxfId="27" priority="1" operator="containsText" text="Due to Expire in 3 - 12 Months">
      <formula>NOT(ISERROR(SEARCH("Due to Expire in 3 - 12 Months",L213)))</formula>
    </cfRule>
  </conditionalFormatting>
  <conditionalFormatting sqref="I96 I103">
    <cfRule type="containsText" dxfId="26" priority="98665" operator="containsText" text="Due to Expire in 3 - 12 Months">
      <formula>NOT(ISERROR(SEARCH("Due to Expire in 3 - 12 Months",#REF!)))</formula>
    </cfRule>
  </conditionalFormatting>
  <conditionalFormatting sqref="I148">
    <cfRule type="containsText" dxfId="25" priority="98668" operator="containsText" text="Due to Expire in 3 - 12 Months">
      <formula>NOT(ISERROR(SEARCH("Due to Expire in 3 - 12 Months",I121)))</formula>
    </cfRule>
    <cfRule type="containsText" dxfId="24" priority="98669" operator="containsText" text="Due to Expire in 3 - 12 Months">
      <formula>NOT(ISERROR(SEARCH("Due to Expire in 3 - 12 Months",I76)))</formula>
    </cfRule>
    <cfRule type="containsText" dxfId="23" priority="98670" operator="containsText" text="Due to Expire in 3 - 12 Months">
      <formula>NOT(ISERROR(SEARCH("Due to Expire in 3 - 12 Months",I149)))</formula>
    </cfRule>
    <cfRule type="containsText" dxfId="22" priority="98671" operator="containsText" text="Due to Expire in 3 - 12 Months">
      <formula>NOT(ISERROR(SEARCH("Due to Expire in 3 - 12 Months",I60)))</formula>
    </cfRule>
    <cfRule type="containsText" dxfId="21" priority="98672" operator="containsText" text="Due to Expire in 3 - 12 Months">
      <formula>NOT(ISERROR(SEARCH("Due to Expire in 3 - 12 Months",I24)))</formula>
    </cfRule>
    <cfRule type="containsText" dxfId="20" priority="98673" operator="containsText" text="Due to Expire in 3 - 12 Months">
      <formula>NOT(ISERROR(SEARCH("Due to Expire in 3 - 12 Months",I106)))</formula>
    </cfRule>
    <cfRule type="containsText" dxfId="19" priority="98674" operator="containsText" text="Due to Expire in 3 - 12 Months">
      <formula>NOT(ISERROR(SEARCH("Due to Expire in 3 - 12 Months",I70)))</formula>
    </cfRule>
    <cfRule type="containsText" dxfId="18" priority="98675" operator="containsText" text="Due to Expire in 3 - 12 Months">
      <formula>NOT(ISERROR(SEARCH("Due to Expire in 3 - 12 Months",I288)))</formula>
    </cfRule>
    <cfRule type="containsText" dxfId="17" priority="98676" operator="containsText" text="Due to Expire in 3 - 12 Months">
      <formula>NOT(ISERROR(SEARCH("Due to Expire in 3 - 12 Months",I133)))</formula>
    </cfRule>
    <cfRule type="containsText" dxfId="16" priority="98677" operator="containsText" text="Due to Expire in 3 - 12 Months">
      <formula>NOT(ISERROR(SEARCH("Due to Expire in 3 - 12 Months",I30)))</formula>
    </cfRule>
    <cfRule type="containsText" dxfId="15" priority="98678" operator="containsText" text="Due to Expire in 3 - 12 Months">
      <formula>NOT(ISERROR(SEARCH("Due to Expire in 3 - 12 Months",I36)))</formula>
    </cfRule>
    <cfRule type="containsText" dxfId="14" priority="98679" operator="containsText" text="Due to Expire in 3 - 12 Months">
      <formula>NOT(ISERROR(SEARCH("Due to Expire in 3 - 12 Months",I26)))</formula>
    </cfRule>
    <cfRule type="containsText" dxfId="13" priority="98680" operator="containsText" text="Due to Expire in 3 - 12 Months">
      <formula>NOT(ISERROR(SEARCH("Due to Expire in 3 - 12 Months",I5)))</formula>
    </cfRule>
    <cfRule type="containsText" dxfId="12" priority="98681" operator="containsText" text="Due to Expire in 3 - 12 Months">
      <formula>NOT(ISERROR(SEARCH("Due to Expire in 3 - 12 Months",I35)))</formula>
    </cfRule>
    <cfRule type="containsText" dxfId="11" priority="98682" operator="containsText" text="Due to Expire in 3 - 12 Months">
      <formula>NOT(ISERROR(SEARCH("Due to Expire in 3 - 12 Months",I301)))</formula>
    </cfRule>
    <cfRule type="containsText" dxfId="10" priority="98683" operator="containsText" text="Due to Expire in 3 - 12 Months">
      <formula>NOT(ISERROR(SEARCH("Due to Expire in 3 - 12 Months",I302)))</formula>
    </cfRule>
    <cfRule type="containsText" dxfId="9" priority="98684" operator="containsText" text="Due to Expire in 3 - 12 Months">
      <formula>NOT(ISERROR(SEARCH("Due to Expire in 3 - 12 Months",I304)))</formula>
    </cfRule>
    <cfRule type="containsText" dxfId="8" priority="98685" operator="containsText" text="Due to Expire in 3 - 12 Months">
      <formula>NOT(ISERROR(SEARCH("Due to Expire in 3 - 12 Months",I135)))</formula>
    </cfRule>
    <cfRule type="containsText" dxfId="7" priority="98686" operator="containsText" text="Due to Expire in 3 - 12 Months">
      <formula>NOT(ISERROR(SEARCH("Due to Expire in 3 - 12 Months",I71)))</formula>
    </cfRule>
    <cfRule type="containsText" dxfId="6" priority="98687" operator="containsText" text="Due to Expire in 3 - 12 Months">
      <formula>NOT(ISERROR(SEARCH("Due to Expire in 3 - 12 Months",I305)))</formula>
    </cfRule>
    <cfRule type="containsText" dxfId="5" priority="98688" operator="containsText" text="Due to Expire in 3 - 12 Months">
      <formula>NOT(ISERROR(SEARCH("Due to Expire in 3 - 12 Months",I28)))</formula>
    </cfRule>
    <cfRule type="containsText" dxfId="4" priority="98689" operator="containsText" text="Due to Expire in 3 - 12 Months">
      <formula>NOT(ISERROR(SEARCH("Due to Expire in 3 - 12 Months",I23)))</formula>
    </cfRule>
    <cfRule type="containsText" dxfId="3" priority="98690" operator="containsText" text="Due to Expire in 3 - 12 Months">
      <formula>NOT(ISERROR(SEARCH("Due to Expire in 3 - 12 Months",#REF!)))</formula>
    </cfRule>
    <cfRule type="containsText" dxfId="2" priority="98691" operator="containsText" text="Due to Expire in 3 - 12 Months">
      <formula>NOT(ISERROR(SEARCH("Due to Expire in 3 - 12 Months",I33)))</formula>
    </cfRule>
    <cfRule type="containsText" dxfId="1" priority="98692" operator="containsText" text="Due to Expire in 3 - 12 Months">
      <formula>NOT(ISERROR(SEARCH("Due to Expire in 3 - 12 Months",I57)))</formula>
    </cfRule>
    <cfRule type="containsText" dxfId="0" priority="98693" operator="containsText" text="Due to Expire in 3 - 12 Months">
      <formula>NOT(ISERROR(SEARCH("Due to Expire in 3 - 12 Months",I142)))</formula>
    </cfRule>
  </conditionalFormatting>
  <dataValidations count="1">
    <dataValidation type="list" allowBlank="1" showInputMessage="1" showErrorMessage="1" sqref="L179:L1048576 C179:I1048576" xr:uid="{00000000-0002-0000-0000-000001000000}">
      <formula1>#REF!</formula1>
    </dataValidation>
  </dataValidations>
  <hyperlinks>
    <hyperlink ref="B80:B83" r:id="rId1" display="http://opendatacommunities.org/id/district-council/basingstoke" xr:uid="{C61C0F48-1063-4DF4-96B5-F5AC238F0F27}"/>
    <hyperlink ref="B84:B87" r:id="rId2" display="http://opendatacommunities.org/id/district-council/basingstoke" xr:uid="{11395E31-3805-4876-BAD6-76F2E0EA822E}"/>
    <hyperlink ref="B88:B92" r:id="rId3" display="http://opendatacommunities.org/id/district-council/basingstoke" xr:uid="{01E10567-7C07-4BEF-AC67-061106488CA1}"/>
    <hyperlink ref="B21" r:id="rId4" xr:uid="{47A5A8FF-E7FB-4DE0-ACE3-B896B0711FDB}"/>
    <hyperlink ref="B99" r:id="rId5" xr:uid="{565E93C7-1CB4-4201-B6BD-8BDA9BC38BF5}"/>
    <hyperlink ref="B125" r:id="rId6" xr:uid="{54FDCA4C-D3D6-41BB-B6EE-870017B8820D}"/>
    <hyperlink ref="B41" r:id="rId7" xr:uid="{FB12C056-8F0E-427D-8738-7A124FC2731D}"/>
    <hyperlink ref="B66" r:id="rId8" xr:uid="{908213D4-AF82-4FA1-AF7D-1536970E4E67}"/>
    <hyperlink ref="B134" r:id="rId9" xr:uid="{75703F2C-2C7A-44D5-AAED-A75B620011DD}"/>
    <hyperlink ref="B9" r:id="rId10" xr:uid="{C4AB6351-F84E-464E-94B5-272C6D3498E9}"/>
    <hyperlink ref="B85" r:id="rId11" xr:uid="{70F5F3A9-0675-47C0-9393-EED2AD43C2AD}"/>
    <hyperlink ref="B59" r:id="rId12" xr:uid="{21B505E0-2D8F-40C5-9448-EEDFB935D33A}"/>
    <hyperlink ref="B88" r:id="rId13" xr:uid="{F575CCE8-8A7A-4449-BA8B-DDA60F85DAE4}"/>
    <hyperlink ref="B2" r:id="rId14" xr:uid="{1718613D-A3F6-44AD-841A-24AF0AD6574D}"/>
    <hyperlink ref="B90" r:id="rId15" xr:uid="{74CFCF07-781D-4E88-B091-A54ECDA916E4}"/>
    <hyperlink ref="B34" r:id="rId16" xr:uid="{90071DA3-B3F4-4FD3-8F17-228503C9CE3E}"/>
    <hyperlink ref="B25" r:id="rId17" xr:uid="{3F715626-395B-4006-BBCD-087177A45DC7}"/>
    <hyperlink ref="B130" r:id="rId18" xr:uid="{033080FF-777D-4852-8C55-1C8A58052843}"/>
    <hyperlink ref="B5" r:id="rId19" xr:uid="{B56E5CE3-89D9-43C3-9DCF-327952EF3BAF}"/>
    <hyperlink ref="B133" r:id="rId20" xr:uid="{D0826EC2-5DFE-4AEF-B6B4-077FDDF27CEC}"/>
    <hyperlink ref="B72" r:id="rId21" xr:uid="{F4245000-4587-48AE-AB71-15586438F65D}"/>
    <hyperlink ref="B4" r:id="rId22" xr:uid="{AB4A46F8-E2AC-4297-88A4-56EA8EAB6193}"/>
    <hyperlink ref="B74" r:id="rId23" xr:uid="{6F72EC01-4A63-4372-8280-C325D0D8E7C3}"/>
    <hyperlink ref="B43" r:id="rId24" xr:uid="{D4890746-802B-4345-90EC-45978BEC89A0}"/>
  </hyperlinks>
  <pageMargins left="0.23622047244094491" right="0.23622047244094491" top="0.74803149606299213" bottom="0.74803149606299213" header="0.31496062992125984" footer="0.31496062992125984"/>
  <pageSetup scale="50" fitToWidth="0" fitToHeight="0" orientation="landscape"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V s r U u f T l T i o A A A A + A A A A B I A H A B D b 2 5 m a W c v U G F j a 2 F n Z S 5 4 b W w g o h g A K K A U A A A A A A A A A A A A A A A A A A A A A A A A A A A A h Y 8 x D o I w G E a v Q r r T l g p q y E 9 J d H C R x M T E u D a l Q i M U Q 4 t w N w e P 5 B U k U d T N 8 X t 5 w / s e t z u k Q 1 1 5 V 9 V a 3 Z g E B Z g i T x n Z 5 N o U C e r c y V + i l M N O y L M o l D f K x s a D z R N U O n e J C e n 7 H v c z 3 L Q F Y Z Q G 5 J h t 9 7 J U t U A f W f + X f W 2 s E 0 Y q x O H w i u E M L x i O o m i O w z A A M m H I t P k q b C z G F M g P h H V X u a 5 V X B l / s w I y T S D v F / w J U E s D B B Q A A g A I A L V b K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W y t S K I p H u A 4 A A A A R A A A A E w A c A E Z v c m 1 1 b G F z L 1 N l Y 3 R p b 2 4 x L m 0 g o h g A K K A U A A A A A A A A A A A A A A A A A A A A A A A A A A A A K 0 5 N L s n M z 1 M I h t C G 1 g B Q S w E C L Q A U A A I A C A C 1 W y t S 5 9 O V O K g A A A D 4 A A A A E g A A A A A A A A A A A A A A A A A A A A A A Q 2 9 u Z m l n L 1 B h Y 2 t h Z 2 U u e G 1 s U E s B A i 0 A F A A C A A g A t V s r U g / K 6 a u k A A A A 6 Q A A A B M A A A A A A A A A A A A A A A A A 9 A A A A F t D b 2 5 0 Z W 5 0 X 1 R 5 c G V z X S 5 4 b W x Q S w E C L Q A U A A I A C A C 1 W y t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T + p 7 T c Q S U K H 6 c F m c D o x 2 w A A A A A C A A A A A A A D Z g A A w A A A A B A A A A A B S a c 9 2 Y 9 m P L G M F f r z x s P W A A A A A A S A A A C g A A A A E A A A A F p 1 e A a v 3 i 7 8 q f K a t z s T Q / t Q A A A A u X b u q Z y Q G o g U h k / / Z k j s / W G m E j v K 9 G P F w N J j 8 f j c P W 9 i t c D S E t F U n r 6 5 e 1 Q a V I L G h b g A a O o P B l c d b C + T 3 J 2 P B Y 2 j q K E 4 E N f C w X 3 W d b p + X U Q U A A A A c J G L + C k Q d V j z G r e r b C / 0 2 X K 2 c 3 E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679F9F087B8439697F793FF6B99C8" ma:contentTypeVersion="15" ma:contentTypeDescription="Create a new document." ma:contentTypeScope="" ma:versionID="0ef05cbfd4ad2f1f2ac9636d82019979">
  <xsd:schema xmlns:xsd="http://www.w3.org/2001/XMLSchema" xmlns:xs="http://www.w3.org/2001/XMLSchema" xmlns:p="http://schemas.microsoft.com/office/2006/metadata/properties" xmlns:ns2="99e67a40-a767-4c32-996b-a631bd115fcf" xmlns:ns3="fc262790-47a3-44fb-a37f-151b505f1a0e" targetNamespace="http://schemas.microsoft.com/office/2006/metadata/properties" ma:root="true" ma:fieldsID="01756455c8e914daa5d87cf1bc19f8cb" ns2:_="" ns3:_="">
    <xsd:import namespace="99e67a40-a767-4c32-996b-a631bd115fcf"/>
    <xsd:import namespace="fc262790-47a3-44fb-a37f-151b505f1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67a40-a767-4c32-996b-a631bd115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f13249b-8e50-4ec6-9e7b-fa38051f3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62790-47a3-44fb-a37f-151b505f1a0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cc78197-9d50-448b-a651-9d3ed9319c0d}" ma:internalName="TaxCatchAll" ma:showField="CatchAllData" ma:web="fc262790-47a3-44fb-a37f-151b505f1a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262790-47a3-44fb-a37f-151b505f1a0e" xsi:nil="true"/>
    <lcf76f155ced4ddcb4097134ff3c332f xmlns="99e67a40-a767-4c32-996b-a631bd115f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5441AA-85B5-4720-84EA-716647E3B7A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95C6652-AD1A-4BB3-8175-9F88281D9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67a40-a767-4c32-996b-a631bd115fcf"/>
    <ds:schemaRef ds:uri="fc262790-47a3-44fb-a37f-151b505f1a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C55B2-A9EF-45DE-87C2-068B5F3CF8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CCE8F0F-FA6B-4552-980C-2AE351D5A8C0}">
  <ds:schemaRefs>
    <ds:schemaRef ds:uri="http://purl.org/dc/terms/"/>
    <ds:schemaRef ds:uri="99e67a40-a767-4c32-996b-a631bd115fcf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fc262790-47a3-44fb-a37f-151b505f1a0e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0cc84521-cf7f-45c7-a318-64dfc20299c2}" enabled="0" method="" siteId="{0cc84521-cf7f-45c7-a318-64dfc20299c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Contracts June 2026</vt:lpstr>
      <vt:lpstr>'Current Contracts June 2026'!Print_Area</vt:lpstr>
    </vt:vector>
  </TitlesOfParts>
  <Manager/>
  <Company>Basingstoke &amp; Deane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Current Contract Register - June 2026 (XLSX)</dc:title>
  <dc:subject>Current Contract Register - June 2026 (XLSX)</dc:subject>
  <dc:creator>IT Services</dc:creator>
  <cp:keywords/>
  <dc:description/>
  <cp:lastModifiedBy>Lucia Mitchell</cp:lastModifiedBy>
  <cp:revision/>
  <dcterms:created xsi:type="dcterms:W3CDTF">2007-01-19T10:22:32Z</dcterms:created>
  <dcterms:modified xsi:type="dcterms:W3CDTF">2026-06-23T13:13:40Z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0x010100B69679F9F087B8439697F793FF6B99C8</vt:lpwstr>
  </property>
  <property fmtid="{D5CDD505-2E9C-101B-9397-08002B2CF9AE}" pid="3" name="MediaServiceImageTags">
    <vt:lpwstr/>
  </property>
  <property fmtid="{D5CDD505-2E9C-101B-9397-08002B2CF9AE}" pid="4" name="_AdHocReviewCycleID">
    <vt:i4>-1996936750</vt:i4>
  </property>
  <property fmtid="{D5CDD505-2E9C-101B-9397-08002B2CF9AE}" pid="5" name="_NewReviewCycle">
    <vt:lpwstr/>
  </property>
  <property fmtid="{D5CDD505-2E9C-101B-9397-08002B2CF9AE}" pid="6" name="_EmailSubject">
    <vt:lpwstr>Current Contract Register on the BDBC website</vt:lpwstr>
  </property>
  <property fmtid="{D5CDD505-2E9C-101B-9397-08002B2CF9AE}" pid="7" name="_AuthorEmail">
    <vt:lpwstr>Lucia.Mitchell@basingstoke.gov.uk</vt:lpwstr>
  </property>
  <property fmtid="{D5CDD505-2E9C-101B-9397-08002B2CF9AE}" pid="8" name="_AuthorEmailDisplayName">
    <vt:lpwstr>Lucia Mitchell</vt:lpwstr>
  </property>
  <property fmtid="{D5CDD505-2E9C-101B-9397-08002B2CF9AE}" pid="9" name="_PreviousAdHocReviewCycleID">
    <vt:i4>-1116091842</vt:i4>
  </property>
</Properties>
</file>